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0" yWindow="0" windowWidth="15390" windowHeight="8085" tabRatio="500" activeTab="6"/>
  </bookViews>
  <sheets>
    <sheet name="Прил.1" sheetId="1" r:id="rId1"/>
    <sheet name="Прил.4" sheetId="2" r:id="rId2"/>
    <sheet name="Прил.5" sheetId="3" r:id="rId3"/>
    <sheet name="Прил.6" sheetId="4" r:id="rId4"/>
    <sheet name="Прил.8" sheetId="5" r:id="rId5"/>
    <sheet name="Прил.9" sheetId="6" r:id="rId6"/>
    <sheet name="Прил.10" sheetId="7" r:id="rId7"/>
  </sheets>
  <externalReferences>
    <externalReference r:id="rId8"/>
    <externalReference r:id="rId9"/>
  </externalReferences>
  <definedNames>
    <definedName name="_xlnm.Print_Area" localSheetId="1">Прил.4!$A$1:$G$103</definedName>
    <definedName name="_xlnm.Print_Area" localSheetId="2">Прил.5!$A$1:$F$101</definedName>
    <definedName name="_xlnm.Print_Area" localSheetId="3">Прил.6!$A$1:$D$97</definedName>
    <definedName name="_xlnm.Print_Area" localSheetId="4">[2]прил!$A$1:#REF!</definedName>
    <definedName name="_xlnm.Print_Area" localSheetId="5">[1]прил!$A$1:#REF!</definedName>
  </definedNames>
  <calcPr calcId="124519"/>
</workbook>
</file>

<file path=xl/calcChain.xml><?xml version="1.0" encoding="utf-8"?>
<calcChain xmlns="http://schemas.openxmlformats.org/spreadsheetml/2006/main">
  <c r="F55" i="3"/>
  <c r="C21" i="7"/>
  <c r="F27" i="5"/>
  <c r="D27"/>
  <c r="D76" i="4"/>
  <c r="D75"/>
  <c r="D74"/>
  <c r="D73"/>
  <c r="D53"/>
  <c r="D52"/>
  <c r="D36"/>
  <c r="D35"/>
  <c r="D24"/>
  <c r="D22"/>
  <c r="D21"/>
  <c r="D20"/>
  <c r="D19"/>
  <c r="D18"/>
  <c r="D96"/>
  <c r="D95"/>
  <c r="D94"/>
  <c r="D91"/>
  <c r="D90"/>
  <c r="G57" i="2"/>
  <c r="F100" i="3"/>
  <c r="F97"/>
  <c r="F96"/>
  <c r="F95"/>
  <c r="F94"/>
  <c r="F93"/>
  <c r="F74"/>
  <c r="F73"/>
  <c r="F59"/>
  <c r="F29"/>
  <c r="F27"/>
  <c r="F26"/>
  <c r="F25"/>
  <c r="F24"/>
  <c r="F23"/>
  <c r="F22"/>
  <c r="F18"/>
  <c r="G99" i="2"/>
  <c r="G98"/>
  <c r="G97"/>
  <c r="G96"/>
  <c r="G95"/>
  <c r="G76"/>
  <c r="G75"/>
  <c r="G61"/>
  <c r="G31"/>
  <c r="G29"/>
  <c r="G28"/>
  <c r="G27"/>
  <c r="G26"/>
  <c r="G25"/>
  <c r="G24"/>
  <c r="G20"/>
  <c r="G102"/>
  <c r="G19"/>
  <c r="C38" i="1"/>
  <c r="C37"/>
  <c r="C52"/>
  <c r="C51" s="1"/>
  <c r="C50"/>
  <c r="C49" s="1"/>
  <c r="G27" i="5"/>
  <c r="C45" i="1"/>
  <c r="C24" i="7"/>
  <c r="C26" s="1"/>
  <c r="C23"/>
  <c r="C20" i="6"/>
  <c r="C29" s="1"/>
  <c r="G20" i="3"/>
  <c r="G19"/>
  <c r="G18"/>
  <c r="C55" i="1"/>
  <c r="C53"/>
  <c r="C42"/>
  <c r="C40"/>
  <c r="C39" s="1"/>
  <c r="C34"/>
  <c r="C31"/>
  <c r="C30"/>
  <c r="C28" s="1"/>
  <c r="C27" s="1"/>
  <c r="C25"/>
  <c r="C24"/>
  <c r="C36" l="1"/>
  <c r="C33" s="1"/>
  <c r="C23" s="1"/>
  <c r="C27" i="7"/>
  <c r="E27" i="5"/>
  <c r="B27" s="1"/>
  <c r="C48" i="1"/>
  <c r="C47" s="1"/>
  <c r="C58" l="1"/>
</calcChain>
</file>

<file path=xl/sharedStrings.xml><?xml version="1.0" encoding="utf-8"?>
<sst xmlns="http://schemas.openxmlformats.org/spreadsheetml/2006/main" count="1326" uniqueCount="340">
  <si>
    <t>Приложение 1</t>
  </si>
  <si>
    <t xml:space="preserve">                                                                                                 к решению «О бюджете</t>
  </si>
  <si>
    <t xml:space="preserve">                                                                                                 муниципального образования</t>
  </si>
  <si>
    <t xml:space="preserve">            </t>
  </si>
  <si>
    <t xml:space="preserve">Объем поступлений доходов </t>
  </si>
  <si>
    <t xml:space="preserve">в бюджет муниципального образования </t>
  </si>
  <si>
    <t xml:space="preserve">                                                                                                                                   </t>
  </si>
  <si>
    <t>(тыс.рублей)</t>
  </si>
  <si>
    <t xml:space="preserve"> Код бюджетной классификации Российской Федерации</t>
  </si>
  <si>
    <t>Наименование доходов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</si>
  <si>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</si>
  <si>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</si>
  <si>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</si>
  <si>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</si>
  <si>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</si>
  <si>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</si>
  <si>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</si>
  <si>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</si>
  <si>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налоговый агент,за исключением доходов,в отношении которых исчисление и уплата налога осуществляются в соответствии со статьями 227,227.1 и 228 Налогового кодекса Российской Федерации </t>
  </si>
  <si>
    <t>1 03 00000 00 0000 000</t>
  </si>
  <si>
    <t>Налоги на товары (работы,услуги),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</si>
  <si>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</si>
  <si>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</si>
  <si>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</si>
  <si>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</si>
  <si>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</si>
  <si>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</si>
  <si>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</si>
  <si>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</si>
  <si>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</si>
  <si>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</si>
  <si>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</si>
  <si>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</si>
  <si>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</si>
  <si>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</si>
  <si>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</si>
  <si>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</si>
  <si>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</si>
  <si>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</si>
  <si>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</si>
  <si>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</si>
  <si>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</si>
  <si>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</si>
  <si>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</si>
  <si>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</si>
  <si>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</si>
  <si>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</si>
  <si>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1 14 00000 00 0000 000</t>
  </si>
  <si>
    <t>Доходы от продажи материальных и нематериальных активов</t>
  </si>
  <si>
    <t>1 14 02053 10 0000 410</t>
  </si>
  <si>
    <t>Доходы от реализации имущества, находящегося в собственности поселений (за исключением имущества муниципальных автономных учреждений, а также имущества муниципальных бюджетных и унитарных предприятий, в том числе казенных), в части реализации основных средств по указанному имуществу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</si>
  <si>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</si>
  <si>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</si>
  <si>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</si>
  <si>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</si>
  <si>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</si>
  <si>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</si>
  <si>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</si>
  <si>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</si>
  <si>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</si>
  <si>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</si>
  <si>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2 02 29999 10 0000 150</t>
  </si>
  <si>
    <t>Прочие субсидии бюджетам сельских поселений</t>
  </si>
  <si>
    <t>2 02 30000 00 0000 150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</si>
  <si>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</si>
  <si>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</si>
  <si>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</si>
  <si>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</si>
  <si>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</si>
  <si>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</si>
  <si>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</si>
  <si>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"</t>
  </si>
  <si>
    <t xml:space="preserve">                                                                                                 к решению  Собрания депутатов сельского поселения</t>
  </si>
  <si>
    <t xml:space="preserve">"Новоржевская волость" </t>
  </si>
  <si>
    <t xml:space="preserve">Наименование </t>
  </si>
  <si>
    <t>Ведом-ство</t>
  </si>
  <si>
    <t xml:space="preserve"> Целевая статья</t>
  </si>
  <si>
    <t>Вид расходов</t>
  </si>
  <si>
    <t>3</t>
  </si>
  <si>
    <t>4</t>
  </si>
  <si>
    <t>5</t>
  </si>
  <si>
    <t>800</t>
  </si>
  <si>
    <t>ВСЕГО</t>
  </si>
  <si>
    <t xml:space="preserve">                                                                                                Приложение 4</t>
  </si>
  <si>
    <t>Наименование</t>
  </si>
  <si>
    <t>ЦСР</t>
  </si>
  <si>
    <t>ВР</t>
  </si>
  <si>
    <t xml:space="preserve">                                                                                                Приложение 5</t>
  </si>
  <si>
    <r>
      <rPr>
        <i/>
        <sz val="12"/>
        <color rgb="FF000000"/>
        <rFont val="Times New Roman"/>
        <family val="1"/>
        <charset val="204"/>
      </rPr>
      <t xml:space="preserve">       </t>
    </r>
    <r>
      <rPr>
        <sz val="12"/>
        <color rgb="FF000000"/>
        <rFont val="Times New Roman"/>
        <family val="1"/>
        <charset val="204"/>
      </rPr>
      <t>Приложение 8</t>
    </r>
  </si>
  <si>
    <t xml:space="preserve">                                                                                             </t>
  </si>
  <si>
    <t xml:space="preserve">Объем и распределение бюджетных ассигнований бюджета муниципального образования   </t>
  </si>
  <si>
    <t xml:space="preserve"> «Новоржевская волость» на финансовое обеспечение реализации муниципальных программ</t>
  </si>
  <si>
    <t>Наименование программы</t>
  </si>
  <si>
    <t>Ответственный за исполнение</t>
  </si>
  <si>
    <t>Всего</t>
  </si>
  <si>
    <t>в том числе</t>
  </si>
  <si>
    <t>Федеральный бюджет</t>
  </si>
  <si>
    <t>Бюджет субъекта Российской Федерации</t>
  </si>
  <si>
    <t>Местный бюджет</t>
  </si>
  <si>
    <t xml:space="preserve">Бюджет муниципального района </t>
  </si>
  <si>
    <t xml:space="preserve">Бюджет  сельского поселе-ния </t>
  </si>
  <si>
    <r>
      <rPr>
        <i/>
        <sz val="12"/>
        <color rgb="FF000000"/>
        <rFont val="Times New Roman"/>
        <family val="1"/>
        <charset val="204"/>
      </rPr>
      <t xml:space="preserve">                                                                                                 </t>
    </r>
    <r>
      <rPr>
        <sz val="12"/>
        <color rgb="FF000000"/>
        <rFont val="Times New Roman"/>
        <family val="1"/>
        <charset val="204"/>
      </rPr>
      <t>Приложение 6</t>
    </r>
  </si>
  <si>
    <r>
      <rPr>
        <i/>
        <sz val="12"/>
        <color rgb="FF000000"/>
        <rFont val="Times New Roman"/>
        <family val="1"/>
        <charset val="204"/>
      </rPr>
      <t xml:space="preserve">                                                                                                 "</t>
    </r>
    <r>
      <rPr>
        <sz val="12"/>
        <color rgb="FF000000"/>
        <rFont val="Times New Roman"/>
        <family val="1"/>
        <charset val="204"/>
      </rPr>
      <t>Приложение 9</t>
    </r>
  </si>
  <si>
    <t>Источники внутреннего финансирования дефицита бюджета</t>
  </si>
  <si>
    <t xml:space="preserve">муниципального образования "Новоржевская волость", перечень статей и видов </t>
  </si>
  <si>
    <t xml:space="preserve"> источников финансирования дефицита бюджета </t>
  </si>
  <si>
    <t xml:space="preserve">    (тыс.рублей)</t>
  </si>
  <si>
    <t>Код классификации источников  финансирования дефицитов бюджетов</t>
  </si>
  <si>
    <t>Наименование групп, подгрупп, статей, подстатей, элементов, видов источников внутреннего финансирования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</si>
  <si>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</si>
  <si>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</si>
  <si>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</si>
  <si>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</si>
  <si>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</si>
  <si>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</si>
  <si>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</si>
  <si>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</si>
  <si>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</si>
  <si>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</si>
  <si>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</si>
  <si>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</si>
  <si>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</si>
  <si>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</si>
  <si>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</si>
  <si>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</si>
  <si>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</si>
  <si>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сельских поселений</t>
  </si>
  <si>
    <t>ИТОГО источников внутреннего финансирования дефицита бюджета поселения</t>
  </si>
  <si>
    <t xml:space="preserve"> Раздел</t>
  </si>
  <si>
    <t xml:space="preserve"> Подраздел</t>
  </si>
  <si>
    <t>6</t>
  </si>
  <si>
    <t>000</t>
  </si>
  <si>
    <t>00</t>
  </si>
  <si>
    <t>0000000000</t>
  </si>
  <si>
    <t xml:space="preserve">    ОБЩЕГОСУДАРСТВЕННЫЕ ВОПРОСЫ</t>
  </si>
  <si>
    <t>01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</si>
  <si>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</si>
  <si>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</si>
  <si>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Расходы на выплаты по оплате труда и обеспечение функций Главы сельского поселения</t>
  </si>
  <si>
    <t>9090010001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</si>
  <si>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</si>
  <si>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</si>
  <si>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</si>
  <si>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</si>
  <si>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    Обеспечение выполнения функций представительного органа местного самоуправления в рамках непрограммного направления деятельности</t>
  </si>
  <si>
    <t>9090010002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</si>
  <si>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</si>
  <si>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</si>
  <si>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Расходы на выплаты по оплате труда и обеспечение функций муниципальных органов</t>
  </si>
  <si>
    <t>0710100900</t>
  </si>
  <si>
    <t xml:space="preserve">          Закупка товаров, работ и услуг для государственных (муниципальных) нужд</t>
  </si>
  <si>
    <t>200</t>
  </si>
  <si>
    <t xml:space="preserve">          Иные бюджетные ассигнования</t>
  </si>
  <si>
    <t xml:space="preserve">        Расходы на выплаты по оплате труда обслуживающего персонала</t>
  </si>
  <si>
    <t>0710100901</t>
  </si>
  <si>
    <t xml:space="preserve">      Другие общегосударственные вопросы</t>
  </si>
  <si>
    <t>13</t>
  </si>
  <si>
    <t xml:space="preserve">        Расходы на проведение подарочной и сувенирной продукции для проведения мероприятий</t>
  </si>
  <si>
    <t>0710100910</t>
  </si>
  <si>
    <t xml:space="preserve">       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(осуществление бухгалтерского обслуживания бюджетов поселений)</t>
  </si>
  <si>
    <t>0710181000</t>
  </si>
  <si>
    <t xml:space="preserve">          Межбюджетные трансферты</t>
  </si>
  <si>
    <t>500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</si>
  <si>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</si>
  <si>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</si>
  <si>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Расходы на осуществление полномочий по первичному воинскому учету на территориях, где отсутствуют военные комиссариаты</t>
  </si>
  <si>
    <t>0710251180</t>
  </si>
  <si>
    <t xml:space="preserve">    НАЦИОНАЛЬНАЯ БЕЗОПАСНОСТЬ И ПРАВООХРАНИТЕЛЬНАЯ ДЕЯТЕЛЬНОСТЬ</t>
  </si>
  <si>
    <t>10</t>
  </si>
  <si>
    <t xml:space="preserve">        Организация первичных мер по пожарной безопасности поселения</t>
  </si>
  <si>
    <t>0730171027</t>
  </si>
  <si>
    <t xml:space="preserve">    НАЦИОНАЛЬНАЯ ЭКОНОМИКА</t>
  </si>
  <si>
    <t xml:space="preserve">      Сельское хозяйство и рыболовство</t>
  </si>
  <si>
    <t>05</t>
  </si>
  <si>
    <t xml:space="preserve">        Ликвидация сорного растения борщевик Сосновского</t>
  </si>
  <si>
    <t>0770141570</t>
  </si>
  <si>
    <t xml:space="preserve">        Софинансирование из бюджета поселения ликвидации сорного растения борщевик Сосновского</t>
  </si>
  <si>
    <t>07701W1570</t>
  </si>
  <si>
    <t>09</t>
  </si>
  <si>
    <t xml:space="preserve">        Дорожная деятельность в отношении автомобильных дорог местного значения в границах населенных пунктов поселений</t>
  </si>
  <si>
    <t>0720271026</t>
  </si>
  <si>
    <t xml:space="preserve">    ЖИЛИЩНО-КОММУНАЛЬНОЕ ХОЗЯЙСТВО</t>
  </si>
  <si>
    <t xml:space="preserve">      Благоустройство</t>
  </si>
  <si>
    <t xml:space="preserve">        Расходы на уличное освещение</t>
  </si>
  <si>
    <t>0720171021</t>
  </si>
  <si>
    <t xml:space="preserve">        Расходы на содержание кладбищ</t>
  </si>
  <si>
    <t>0720171023</t>
  </si>
  <si>
    <t xml:space="preserve">        Мероприятия по ликвидации несанкционированных свалок, навалов мусора и вывоз мусора из мест общего пользования</t>
  </si>
  <si>
    <t>0720171024</t>
  </si>
  <si>
    <t xml:space="preserve">        Прочие мероприятия по благоустройству</t>
  </si>
  <si>
    <t>0720171025</t>
  </si>
  <si>
    <t xml:space="preserve">      Другие вопросы в области жилищно-коммунального хозяйства</t>
  </si>
  <si>
    <t>0720171040</t>
  </si>
  <si>
    <t xml:space="preserve">    СОЦИАЛЬНАЯ ПОЛИТИКА</t>
  </si>
  <si>
    <t xml:space="preserve">      Пенсионное обеспечение</t>
  </si>
  <si>
    <t xml:space="preserve">        Доплаты к пенсиям муниципальным служащим</t>
  </si>
  <si>
    <t>0740171028</t>
  </si>
  <si>
    <t xml:space="preserve">          Социальное обеспечение и иные выплаты населению</t>
  </si>
  <si>
    <t>300</t>
  </si>
  <si>
    <t xml:space="preserve">      Другие вопросы в области социальной политики</t>
  </si>
  <si>
    <t>06</t>
  </si>
  <si>
    <t xml:space="preserve">Всего расходов:   </t>
  </si>
  <si>
    <t>Подраздел</t>
  </si>
  <si>
    <t>0700000000</t>
  </si>
  <si>
    <t xml:space="preserve">    Подпрограмма "Обеспечение функционирования администрации сельского поселения"</t>
  </si>
  <si>
    <t>0710000000</t>
  </si>
  <si>
    <t xml:space="preserve">      Основное мероприятие "Функционирование администрации сельского поселения"</t>
  </si>
  <si>
    <t>0710100000</t>
  </si>
  <si>
    <t xml:space="preserve">      Основное мероприятие "Реализация переданных государственных полномочий по первичному воинскому учету, на территориях где отсутствуют военные комиссариаты"</t>
  </si>
  <si>
    <t>0710200000</t>
  </si>
  <si>
    <t xml:space="preserve">    Подпрограмма "Комплексное благоустройство территории сельского поселения"</t>
  </si>
  <si>
    <t>0720000000</t>
  </si>
  <si>
    <t xml:space="preserve">      Основное мероприятие "Комплексное благоустройство территории сельского поселения"</t>
  </si>
  <si>
    <t>0720100000</t>
  </si>
  <si>
    <t xml:space="preserve">      Основное мероприятие "Мероприятия по дорожной деятельности"</t>
  </si>
  <si>
    <t>0720200000</t>
  </si>
  <si>
    <t xml:space="preserve">    Подпрограмма "Организация первичных мер по пожарной безопасности поселения"</t>
  </si>
  <si>
    <t>0730000000</t>
  </si>
  <si>
    <t xml:space="preserve">      Основное мероприятие "Организация первичных мер по пожарной безопасности поселения"</t>
  </si>
  <si>
    <t>0730100000</t>
  </si>
  <si>
    <t xml:space="preserve">    Подпрограмма "Социальная поддержка граждан и реализация демографической политики в муниципальном образовании"</t>
  </si>
  <si>
    <t>0740000000</t>
  </si>
  <si>
    <t xml:space="preserve">      Основное мероприятие "Доплаты к пенсиям муниципальным служащим"</t>
  </si>
  <si>
    <t>0740100000</t>
  </si>
  <si>
    <t xml:space="preserve">    Подпрограмма "Ликвидация очагов сорного растения борщевик Сосновского"</t>
  </si>
  <si>
    <t>0770000000</t>
  </si>
  <si>
    <t xml:space="preserve">      Основное мероприятие "Ликвидация очагов сорного растения борщевик Сосновского"</t>
  </si>
  <si>
    <t>0770100000</t>
  </si>
  <si>
    <t xml:space="preserve">  Непрограммные расходы</t>
  </si>
  <si>
    <t>9000000000</t>
  </si>
  <si>
    <t xml:space="preserve">    Непрограммные расходы</t>
  </si>
  <si>
    <t>9090000000</t>
  </si>
  <si>
    <r>
      <t xml:space="preserve">                                                                                                 </t>
    </r>
    <r>
      <rPr>
        <sz val="12"/>
        <color rgb="FF000000"/>
        <rFont val="Times New Roman"/>
        <family val="1"/>
        <charset val="204"/>
      </rPr>
      <t>Приложение 7</t>
    </r>
  </si>
  <si>
    <t>87220235118100000150</t>
  </si>
  <si>
    <t>87220240014100000150</t>
  </si>
  <si>
    <t>ИТОГО субсидии</t>
  </si>
  <si>
    <t>ИТОГО субвенции</t>
  </si>
  <si>
    <t>ИТОГО иные межбюджетные трансферты</t>
  </si>
  <si>
    <r>
      <t xml:space="preserve">                                                                                                 "</t>
    </r>
    <r>
      <rPr>
        <sz val="12"/>
        <color rgb="FF000000"/>
        <rFont val="Times New Roman"/>
        <family val="1"/>
        <charset val="204"/>
      </rPr>
      <t>Приложение 1</t>
    </r>
  </si>
  <si>
    <t>в решение Собрания депутатов сельского поселения</t>
  </si>
  <si>
    <t xml:space="preserve">Субсидии, субвенции и иные межбюджетные трансферты из бюджетов </t>
  </si>
  <si>
    <t>Прочие межбюджетные трансферты, передаваемые бюджетам сельских поселений</t>
  </si>
  <si>
    <t>2 02 49999 10 0000 150</t>
  </si>
  <si>
    <t xml:space="preserve">        Строительство, ремонт и сожердание колодцев в сельской местности</t>
  </si>
  <si>
    <t xml:space="preserve">        Ликвидация мест несанкционированного размещения отходов</t>
  </si>
  <si>
    <t>0720171044</t>
  </si>
  <si>
    <t>0760000000</t>
  </si>
  <si>
    <t>0760100000</t>
  </si>
  <si>
    <t xml:space="preserve">        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(создание условий для организации досуга и обеспечение жителей поселения услугами организаций культуры)</t>
  </si>
  <si>
    <t>0760182000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</si>
  <si>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</si>
  <si>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Дорожное хозяйство (дорожные фонды)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</si>
  <si>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</si>
  <si>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</si>
  <si>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КУЛЬТУРА, КИНЕМАТОГРАФИЯ И СРЕДСТВА МАССОВОЙ ИНФОРМАЦИИ</t>
  </si>
  <si>
    <t>08</t>
  </si>
  <si>
    <t xml:space="preserve">      Культура</t>
  </si>
  <si>
    <t>Субвенции бюджетам бюджетной системы Российской Федерации</t>
  </si>
  <si>
    <t>"Новоржевская волость" от 27.12.2022г. №5 "О бюджете</t>
  </si>
  <si>
    <t>муниципального образования "Новоржевская волость" на 2023 год"</t>
  </si>
  <si>
    <t>«Новоржевская волость» на 2023 год»</t>
  </si>
  <si>
    <t xml:space="preserve">   от  27.12.2022г. №5     </t>
  </si>
  <si>
    <t>«Новоржевская волость» по кодам классификации  доходов бюджетов  на 2023 год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</si>
  <si>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</si>
  <si>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</si>
  <si>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</si>
  <si>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</si>
  <si>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</si>
  <si>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Новоржевская волость от 27.12.2022г. №5 "О бюджете</t>
  </si>
  <si>
    <t xml:space="preserve">                     от 27.12.2022г.    №5    </t>
  </si>
  <si>
    <r>
      <rPr>
        <i/>
        <sz val="10"/>
        <color indexed="8"/>
        <rFont val="Times New Roman"/>
        <family val="1"/>
        <charset val="204"/>
      </rPr>
      <t>(тыс.руб</t>
    </r>
    <r>
      <rPr>
        <i/>
        <sz val="12"/>
        <color indexed="8"/>
        <rFont val="Times New Roman"/>
        <family val="1"/>
        <charset val="204"/>
      </rPr>
      <t>.)</t>
    </r>
  </si>
  <si>
    <t>Целевая статья</t>
  </si>
  <si>
    <t xml:space="preserve">                     от 27.12.2022    №5 </t>
  </si>
  <si>
    <t>Распределение бюджетных ассигнований   бюджета муниципального образования                                     "Новоржевская волость"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 бюджетов на 2023 год</t>
  </si>
  <si>
    <t xml:space="preserve">                     от 27.12.2022г.    №5 </t>
  </si>
  <si>
    <t>Распределение бюджетных ассигнований   по  целевым статьям (муниципальным программам и непрограммным направлениям деятельности), группам видов расходов классификации расходов  бюджета муниципального образования                                     "Новоржевская волость" на 2023 год</t>
  </si>
  <si>
    <t xml:space="preserve">  Муниципальная программа "Комплексное социально-экономическое развитие сельского поселения "Новоржевская волость""</t>
  </si>
  <si>
    <t xml:space="preserve">  от 27.12.2022г. № 5</t>
  </si>
  <si>
    <t>на 2023 год</t>
  </si>
  <si>
    <t>Расходы на 2023 год</t>
  </si>
  <si>
    <t>Муниципальная программа «Комплексное социально-экономическое развитие сельского поселения «Новоржевская волость»»</t>
  </si>
  <si>
    <t>муниципального образования "Новоржевская волость" на 2023 год</t>
  </si>
  <si>
    <t xml:space="preserve">                     от 27.12.2022    №5      </t>
  </si>
  <si>
    <t>бюджетной системы РФ на 2023 год</t>
  </si>
  <si>
    <t>Прочие субсидии бюджетам сельских поселений (Субсидии на ликвидацию очагов сорного растения борщевик Сосновского)</t>
  </si>
  <si>
    <t xml:space="preserve">        Расходы на озеленение территории поселения</t>
  </si>
  <si>
    <t xml:space="preserve">        Захоронение жителей волости, у которых нет родственников</t>
  </si>
  <si>
    <t xml:space="preserve">    Подпрограмма "Развитие культуры"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</si>
  <si>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</si>
  <si>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0720171022</t>
  </si>
  <si>
    <t>0740300000</t>
  </si>
  <si>
    <t>0740371030</t>
  </si>
  <si>
    <r>
      <t xml:space="preserve">                                                                                                 "</t>
    </r>
    <r>
      <rPr>
        <sz val="12"/>
        <color rgb="FF000000"/>
        <rFont val="Times New Roman"/>
        <family val="1"/>
        <charset val="204"/>
      </rPr>
      <t>Приложение 10</t>
    </r>
  </si>
  <si>
    <t>1 17 00000 00 0000 000</t>
  </si>
  <si>
    <t>Прочие неналоговые доходы</t>
  </si>
  <si>
    <t>1 17 15030 10 0000 150</t>
  </si>
  <si>
    <t>Инициативные платежи, зачисляемые в бюджеты сельских поселений</t>
  </si>
  <si>
    <t>07201W1832</t>
  </si>
  <si>
    <t>87220229999109251150</t>
  </si>
  <si>
    <t>Прочие субсидии бюджетам сельских поселений (Субсидия бюджетам сельских поселений на реализацию инициативных проектов)</t>
  </si>
  <si>
    <t>Прочие субсидии бюджетам сельских поселений (Субсидия на развитие институтов территориального общественного самоуправления и поддержку местных инициатив)</t>
  </si>
  <si>
    <t>87220229999109192150</t>
  </si>
  <si>
    <t>87220249999100000150</t>
  </si>
  <si>
    <t>87220229999109198150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</si>
  <si>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(проект ТОС "Нам чистота необходима")</t>
  </si>
  <si>
    <t>072014156К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</si>
  <si>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 (проект ТОС "Отдых, культура и спорт")</t>
  </si>
  <si>
    <t>072014156Н</t>
  </si>
  <si>
    <t xml:space="preserve">        Расходы по субсидии на реализацию инициативного проекта "Благоустройство Барановского кладбища"</t>
  </si>
  <si>
    <t>0720141832</t>
  </si>
  <si>
    <t xml:space="preserve">        Капитальный ремонт жилого фонда</t>
  </si>
  <si>
    <t>0720171046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</si>
  <si>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(проект ТОС "Нам чистота необходима")</t>
  </si>
  <si>
    <t>07201W156К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</si>
  <si>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 (проект ТОС "Отдых, культура и спорт")</t>
  </si>
  <si>
    <t>07201W156Н</t>
  </si>
  <si>
    <t xml:space="preserve">        Софинансирование расходов по субсидии на реализацию инициативного проекта "Благоустройство Барановского кладбища"</t>
  </si>
  <si>
    <t xml:space="preserve">  Учреждение: Администрация сельского поселения "Новоржевская волость"</t>
  </si>
  <si>
    <t xml:space="preserve">      Жилищное хозяйство</t>
  </si>
  <si>
    <t xml:space="preserve">      Основное мероприятие " Захоронение жителей волости, у которых нет родственников"</t>
  </si>
  <si>
    <t>Т.Л.Тихонович</t>
  </si>
  <si>
    <t xml:space="preserve">                                         решению  Собрания депутатов Новоржевского муниципального</t>
  </si>
  <si>
    <t>округа "О внесении изменений</t>
  </si>
  <si>
    <t xml:space="preserve">                                          решению  Собрания депутатов Новоржевского муниципального</t>
  </si>
  <si>
    <t xml:space="preserve">                                                                                                 решению  Собрания депутатов Новоржевского муниципального</t>
  </si>
  <si>
    <t xml:space="preserve">                                                                                                решению  Собрания депутатов Новоржевского муниципального</t>
  </si>
  <si>
    <r>
      <t xml:space="preserve">                                                                                                 </t>
    </r>
    <r>
      <rPr>
        <sz val="12"/>
        <color rgb="FF000000"/>
        <rFont val="Times New Roman"/>
        <family val="1"/>
        <charset val="204"/>
      </rPr>
      <t>Приложение 2</t>
    </r>
  </si>
  <si>
    <r>
      <t xml:space="preserve">                                                                                                 "</t>
    </r>
    <r>
      <rPr>
        <sz val="12"/>
        <color rgb="FF000000"/>
        <rFont val="Times New Roman"/>
        <family val="1"/>
        <charset val="204"/>
      </rPr>
      <t>Приложение 4</t>
    </r>
  </si>
  <si>
    <r>
      <rPr>
        <i/>
        <sz val="12"/>
        <color indexed="8"/>
        <rFont val="Times New Roman"/>
        <family val="1"/>
        <charset val="204"/>
      </rPr>
      <t>(тыс.руб.)</t>
    </r>
  </si>
  <si>
    <t>Ведомственная структура расходов  бюджета муниципального образования                                                   "Новоржевская волость" на 2023 год</t>
  </si>
  <si>
    <r>
      <t xml:space="preserve">                                                                                                 </t>
    </r>
    <r>
      <rPr>
        <sz val="12"/>
        <color rgb="FF000000"/>
        <rFont val="Times New Roman"/>
        <family val="1"/>
        <charset val="204"/>
      </rPr>
      <t>Приложение 3</t>
    </r>
  </si>
  <si>
    <r>
      <t xml:space="preserve">                                                                                                 "</t>
    </r>
    <r>
      <rPr>
        <sz val="12"/>
        <color rgb="FF000000"/>
        <rFont val="Times New Roman"/>
        <family val="1"/>
        <charset val="204"/>
      </rPr>
      <t>Приложение 5</t>
    </r>
  </si>
  <si>
    <r>
      <t xml:space="preserve">                                                                                                 "</t>
    </r>
    <r>
      <rPr>
        <sz val="12"/>
        <color rgb="FF000000"/>
        <rFont val="Times New Roman"/>
        <family val="1"/>
        <charset val="204"/>
      </rPr>
      <t>Приложение 6</t>
    </r>
  </si>
  <si>
    <t xml:space="preserve">от 28.11.2023 №10             </t>
  </si>
  <si>
    <r>
      <rPr>
        <sz val="12"/>
        <color rgb="FF000000"/>
        <rFont val="Times New Roman"/>
        <family val="1"/>
        <charset val="204"/>
      </rPr>
      <t xml:space="preserve">от 28.11.2023 №10   </t>
    </r>
    <r>
      <rPr>
        <sz val="12"/>
        <color rgb="FF000000"/>
        <rFont val="Calibri"/>
        <family val="2"/>
        <charset val="204"/>
      </rPr>
      <t xml:space="preserve">           </t>
    </r>
  </si>
  <si>
    <r>
      <rPr>
        <sz val="12"/>
        <color rgb="FF000000"/>
        <rFont val="Times New Roman"/>
        <family val="1"/>
        <charset val="204"/>
      </rPr>
      <t xml:space="preserve">от 28.11.2023 №10 </t>
    </r>
    <r>
      <rPr>
        <sz val="11"/>
        <color rgb="FF000000"/>
        <rFont val="Times New Roman"/>
        <family val="1"/>
        <charset val="204"/>
      </rPr>
      <t xml:space="preserve">           </t>
    </r>
  </si>
  <si>
    <t xml:space="preserve">от 28.11.2023 №10    </t>
  </si>
  <si>
    <r>
      <rPr>
        <sz val="12"/>
        <color rgb="FF000000"/>
        <rFont val="Times New Roman"/>
        <family val="1"/>
        <charset val="204"/>
      </rPr>
      <t xml:space="preserve">от 28.11.2023 №10  </t>
    </r>
    <r>
      <rPr>
        <sz val="11"/>
        <color rgb="FF000000"/>
        <rFont val="Calibri"/>
        <family val="2"/>
        <charset val="204"/>
      </rPr>
      <t xml:space="preserve">          </t>
    </r>
  </si>
  <si>
    <r>
      <rPr>
        <sz val="12"/>
        <color rgb="FF000000"/>
        <rFont val="Times New Roman"/>
        <family val="1"/>
        <charset val="204"/>
      </rPr>
      <t xml:space="preserve">от 28.11.2023 №10 </t>
    </r>
    <r>
      <rPr>
        <sz val="11"/>
        <color rgb="FF000000"/>
        <rFont val="Calibri"/>
        <family val="2"/>
        <charset val="204"/>
      </rPr>
      <t xml:space="preserve">          </t>
    </r>
  </si>
  <si>
    <r>
      <rPr>
        <sz val="12"/>
        <color rgb="FF000000"/>
        <rFont val="Times New Roman"/>
        <family val="1"/>
        <charset val="204"/>
      </rPr>
      <t xml:space="preserve">от 28.11.2023 №10     </t>
    </r>
    <r>
      <rPr>
        <sz val="11"/>
        <color rgb="FF000000"/>
        <rFont val="Calibri"/>
        <family val="2"/>
        <charset val="204"/>
      </rPr>
      <t xml:space="preserve">         </t>
    </r>
  </si>
</sst>
</file>

<file path=xl/styles.xml><?xml version="1.0" encoding="utf-8"?>
<styleSheet xmlns="http://schemas.openxmlformats.org/spreadsheetml/2006/main">
  <numFmts count="3">
    <numFmt numFmtId="164" formatCode="0.0,"/>
    <numFmt numFmtId="165" formatCode="0.0"/>
    <numFmt numFmtId="166" formatCode="#,##0.0"/>
  </numFmts>
  <fonts count="27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i/>
      <sz val="9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9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Arial Cyr"/>
    </font>
    <font>
      <i/>
      <sz val="9"/>
      <color rgb="FF000000"/>
      <name val="Cambria"/>
      <family val="2"/>
    </font>
    <font>
      <sz val="12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Times New Romanew Roman"/>
      <charset val="204"/>
    </font>
    <font>
      <sz val="12"/>
      <color rgb="FF00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  <bgColor auto="1"/>
      </patternFill>
    </fill>
  </fills>
  <borders count="3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8">
    <xf numFmtId="0" fontId="0" fillId="0" borderId="0"/>
    <xf numFmtId="0" fontId="9" fillId="0" borderId="17">
      <alignment vertical="top" wrapText="1"/>
    </xf>
    <xf numFmtId="1" fontId="10" fillId="0" borderId="17">
      <alignment horizontal="center" vertical="top" shrinkToFit="1"/>
    </xf>
    <xf numFmtId="4" fontId="9" fillId="2" borderId="17">
      <alignment horizontal="right" vertical="top" shrinkToFit="1"/>
    </xf>
    <xf numFmtId="0" fontId="9" fillId="0" borderId="18">
      <alignment horizontal="right"/>
    </xf>
    <xf numFmtId="4" fontId="9" fillId="2" borderId="18">
      <alignment horizontal="right" vertical="top" shrinkToFit="1"/>
    </xf>
    <xf numFmtId="0" fontId="11" fillId="0" borderId="17">
      <alignment vertical="top" wrapText="1"/>
    </xf>
    <xf numFmtId="1" fontId="12" fillId="0" borderId="17">
      <alignment horizontal="center" vertical="top" shrinkToFit="1"/>
    </xf>
    <xf numFmtId="4" fontId="11" fillId="4" borderId="17">
      <alignment horizontal="right" vertical="top" shrinkToFit="1"/>
    </xf>
    <xf numFmtId="4" fontId="11" fillId="4" borderId="18">
      <alignment horizontal="right" vertical="top" shrinkToFit="1"/>
    </xf>
    <xf numFmtId="49" fontId="13" fillId="0" borderId="20">
      <alignment horizontal="left" vertical="center" wrapText="1" indent="1"/>
    </xf>
    <xf numFmtId="1" fontId="13" fillId="0" borderId="17">
      <alignment horizontal="center" vertical="center" shrinkToFit="1"/>
    </xf>
    <xf numFmtId="4" fontId="13" fillId="0" borderId="17">
      <alignment horizontal="right" vertical="center" shrinkToFit="1"/>
    </xf>
    <xf numFmtId="4" fontId="11" fillId="5" borderId="17">
      <alignment horizontal="right" vertical="top" shrinkToFit="1"/>
    </xf>
    <xf numFmtId="4" fontId="11" fillId="5" borderId="18">
      <alignment horizontal="right" vertical="top" shrinkToFit="1"/>
    </xf>
    <xf numFmtId="4" fontId="11" fillId="5" borderId="17">
      <alignment horizontal="right" vertical="top" shrinkToFit="1"/>
    </xf>
    <xf numFmtId="4" fontId="11" fillId="5" borderId="18">
      <alignment horizontal="right" vertical="top" shrinkToFit="1"/>
    </xf>
    <xf numFmtId="4" fontId="11" fillId="5" borderId="17">
      <alignment horizontal="right" vertical="top" shrinkToFit="1"/>
    </xf>
    <xf numFmtId="4" fontId="11" fillId="5" borderId="18">
      <alignment horizontal="right" vertical="top" shrinkToFit="1"/>
    </xf>
    <xf numFmtId="4" fontId="11" fillId="5" borderId="17">
      <alignment horizontal="right" vertical="top" shrinkToFit="1"/>
    </xf>
    <xf numFmtId="4" fontId="11" fillId="5" borderId="18">
      <alignment horizontal="right" vertical="top" shrinkToFit="1"/>
    </xf>
    <xf numFmtId="4" fontId="11" fillId="5" borderId="17">
      <alignment horizontal="right" vertical="top" shrinkToFit="1"/>
    </xf>
    <xf numFmtId="4" fontId="11" fillId="5" borderId="18">
      <alignment horizontal="right" vertical="top" shrinkToFit="1"/>
    </xf>
    <xf numFmtId="0" fontId="11" fillId="0" borderId="17">
      <alignment vertical="top" wrapText="1"/>
    </xf>
    <xf numFmtId="1" fontId="12" fillId="0" borderId="17">
      <alignment horizontal="center" vertical="top" shrinkToFit="1"/>
    </xf>
    <xf numFmtId="0" fontId="14" fillId="0" borderId="0"/>
    <xf numFmtId="49" fontId="19" fillId="0" borderId="20">
      <alignment horizontal="left" vertical="center" wrapText="1" indent="1"/>
    </xf>
    <xf numFmtId="0" fontId="11" fillId="0" borderId="17">
      <alignment vertical="top" wrapText="1"/>
    </xf>
    <xf numFmtId="1" fontId="12" fillId="0" borderId="17">
      <alignment horizontal="center" vertical="top" shrinkToFit="1"/>
    </xf>
    <xf numFmtId="4" fontId="11" fillId="6" borderId="17">
      <alignment horizontal="right" vertical="top" shrinkToFit="1"/>
    </xf>
    <xf numFmtId="4" fontId="11" fillId="6" borderId="18">
      <alignment horizontal="right" vertical="top" shrinkToFit="1"/>
    </xf>
    <xf numFmtId="0" fontId="11" fillId="0" borderId="17">
      <alignment vertical="top" wrapText="1"/>
    </xf>
    <xf numFmtId="1" fontId="12" fillId="0" borderId="17">
      <alignment horizontal="center" vertical="top" shrinkToFit="1"/>
    </xf>
    <xf numFmtId="4" fontId="11" fillId="6" borderId="17">
      <alignment horizontal="right" vertical="top" shrinkToFit="1"/>
    </xf>
    <xf numFmtId="4" fontId="11" fillId="6" borderId="18">
      <alignment horizontal="right" vertical="top" shrinkToFit="1"/>
    </xf>
    <xf numFmtId="0" fontId="1" fillId="0" borderId="0"/>
    <xf numFmtId="0" fontId="20" fillId="0" borderId="0"/>
    <xf numFmtId="0" fontId="20" fillId="0" borderId="0"/>
    <xf numFmtId="0" fontId="10" fillId="0" borderId="0"/>
    <xf numFmtId="0" fontId="10" fillId="0" borderId="0"/>
    <xf numFmtId="0" fontId="20" fillId="0" borderId="0"/>
    <xf numFmtId="0" fontId="10" fillId="7" borderId="0"/>
    <xf numFmtId="0" fontId="10" fillId="0" borderId="17">
      <alignment horizontal="center" vertical="center" wrapText="1"/>
    </xf>
    <xf numFmtId="0" fontId="10" fillId="0" borderId="0"/>
    <xf numFmtId="0" fontId="10" fillId="7" borderId="0">
      <alignment shrinkToFit="1"/>
    </xf>
    <xf numFmtId="0" fontId="11" fillId="0" borderId="18">
      <alignment horizontal="right"/>
    </xf>
    <xf numFmtId="0" fontId="11" fillId="0" borderId="18">
      <alignment horizontal="right"/>
    </xf>
    <xf numFmtId="4" fontId="9" fillId="8" borderId="18">
      <alignment horizontal="right" vertical="top" shrinkToFit="1"/>
    </xf>
    <xf numFmtId="0" fontId="21" fillId="0" borderId="0">
      <alignment horizontal="center"/>
    </xf>
    <xf numFmtId="49" fontId="22" fillId="0" borderId="20">
      <alignment horizontal="left" vertical="center" wrapText="1" indent="1"/>
    </xf>
    <xf numFmtId="49" fontId="22" fillId="0" borderId="20">
      <alignment horizontal="left" vertical="center" wrapText="1" indent="1"/>
    </xf>
    <xf numFmtId="0" fontId="10" fillId="0" borderId="0">
      <alignment horizontal="left" wrapText="1"/>
    </xf>
    <xf numFmtId="1" fontId="10" fillId="0" borderId="17">
      <alignment vertical="top" wrapText="1"/>
    </xf>
    <xf numFmtId="0" fontId="10" fillId="7" borderId="0">
      <alignment horizontal="center"/>
    </xf>
    <xf numFmtId="4" fontId="9" fillId="0" borderId="17">
      <alignment horizontal="right" vertical="top" shrinkToFit="1"/>
    </xf>
    <xf numFmtId="4" fontId="10" fillId="0" borderId="17">
      <alignment horizontal="right" vertical="top" shrinkToFit="1"/>
    </xf>
    <xf numFmtId="4" fontId="9" fillId="8" borderId="17">
      <alignment horizontal="right" vertical="top" shrinkToFit="1"/>
    </xf>
    <xf numFmtId="0" fontId="10" fillId="0" borderId="0">
      <alignment vertical="top"/>
    </xf>
    <xf numFmtId="1" fontId="22" fillId="0" borderId="17">
      <alignment horizontal="center" vertical="center" shrinkToFit="1"/>
    </xf>
    <xf numFmtId="1" fontId="22" fillId="0" borderId="17">
      <alignment horizontal="center" vertical="center" shrinkToFit="1"/>
    </xf>
    <xf numFmtId="1" fontId="22" fillId="0" borderId="17">
      <alignment horizontal="center" vertical="center" shrinkToFit="1"/>
    </xf>
    <xf numFmtId="4" fontId="19" fillId="0" borderId="17">
      <alignment horizontal="right" vertical="center" shrinkToFit="1"/>
    </xf>
    <xf numFmtId="0" fontId="1" fillId="0" borderId="0"/>
    <xf numFmtId="166" fontId="11" fillId="9" borderId="17">
      <alignment horizontal="right" vertical="top" shrinkToFit="1"/>
    </xf>
    <xf numFmtId="166" fontId="11" fillId="9" borderId="18">
      <alignment horizontal="right" vertical="top" shrinkToFit="1"/>
    </xf>
    <xf numFmtId="0" fontId="11" fillId="0" borderId="17">
      <alignment vertical="top" wrapText="1"/>
    </xf>
    <xf numFmtId="1" fontId="12" fillId="0" borderId="17">
      <alignment horizontal="center" vertical="top" shrinkToFit="1"/>
    </xf>
    <xf numFmtId="0" fontId="11" fillId="0" borderId="18">
      <alignment horizontal="right"/>
    </xf>
  </cellStyleXfs>
  <cellXfs count="15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center" vertical="top"/>
    </xf>
    <xf numFmtId="0" fontId="2" fillId="0" borderId="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justify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Border="1"/>
    <xf numFmtId="0" fontId="2" fillId="0" borderId="19" xfId="0" applyFont="1" applyBorder="1" applyAlignment="1">
      <alignment horizontal="justify" vertical="top" wrapText="1"/>
    </xf>
    <xf numFmtId="0" fontId="2" fillId="0" borderId="14" xfId="0" applyFont="1" applyBorder="1" applyAlignment="1">
      <alignment vertical="top" wrapText="1"/>
    </xf>
    <xf numFmtId="0" fontId="8" fillId="0" borderId="0" xfId="0" applyFont="1"/>
    <xf numFmtId="0" fontId="2" fillId="0" borderId="0" xfId="0" applyFont="1" applyBorder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top" wrapText="1"/>
    </xf>
    <xf numFmtId="165" fontId="2" fillId="0" borderId="7" xfId="0" applyNumberFormat="1" applyFont="1" applyBorder="1" applyAlignment="1">
      <alignment horizontal="center" vertical="top" wrapText="1"/>
    </xf>
    <xf numFmtId="165" fontId="2" fillId="0" borderId="8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9" xfId="0" applyNumberFormat="1" applyFont="1" applyBorder="1" applyAlignment="1">
      <alignment horizontal="center"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justify" vertical="top" wrapText="1"/>
    </xf>
    <xf numFmtId="165" fontId="2" fillId="0" borderId="14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4" xfId="0" applyFont="1" applyBorder="1" applyAlignment="1">
      <alignment vertical="top" wrapText="1"/>
    </xf>
    <xf numFmtId="0" fontId="2" fillId="0" borderId="27" xfId="0" applyFont="1" applyBorder="1" applyAlignment="1">
      <alignment horizontal="center" vertical="top" wrapText="1"/>
    </xf>
    <xf numFmtId="0" fontId="6" fillId="0" borderId="0" xfId="0" applyFont="1" applyAlignment="1">
      <alignment horizontal="right" indent="15"/>
    </xf>
    <xf numFmtId="0" fontId="18" fillId="0" borderId="0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wrapText="1"/>
    </xf>
    <xf numFmtId="0" fontId="15" fillId="0" borderId="8" xfId="0" applyFont="1" applyBorder="1" applyAlignment="1">
      <alignment horizontal="center" vertical="top" wrapText="1"/>
    </xf>
    <xf numFmtId="0" fontId="15" fillId="0" borderId="3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center" vertical="top" wrapText="1"/>
    </xf>
    <xf numFmtId="0" fontId="2" fillId="0" borderId="0" xfId="25" applyFont="1" applyAlignment="1">
      <alignment horizontal="right"/>
    </xf>
    <xf numFmtId="0" fontId="2" fillId="0" borderId="2" xfId="25" applyFont="1" applyBorder="1" applyAlignment="1">
      <alignment horizontal="center" vertical="top" wrapText="1"/>
    </xf>
    <xf numFmtId="0" fontId="2" fillId="0" borderId="8" xfId="25" applyFont="1" applyBorder="1" applyAlignment="1">
      <alignment horizontal="center" vertical="top" wrapText="1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23" fillId="0" borderId="0" xfId="0" applyFont="1"/>
    <xf numFmtId="0" fontId="23" fillId="0" borderId="1" xfId="0" applyFont="1" applyBorder="1" applyAlignment="1">
      <alignment horizontal="right"/>
    </xf>
    <xf numFmtId="0" fontId="23" fillId="0" borderId="14" xfId="0" applyFont="1" applyBorder="1"/>
    <xf numFmtId="0" fontId="23" fillId="0" borderId="14" xfId="0" applyFont="1" applyBorder="1" applyAlignment="1">
      <alignment horizontal="right"/>
    </xf>
    <xf numFmtId="0" fontId="3" fillId="0" borderId="0" xfId="0" applyFont="1" applyAlignment="1">
      <alignment horizontal="right" indent="15"/>
    </xf>
    <xf numFmtId="0" fontId="23" fillId="0" borderId="0" xfId="0" applyFont="1" applyAlignment="1">
      <alignment horizontal="right"/>
    </xf>
    <xf numFmtId="0" fontId="2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justify"/>
    </xf>
    <xf numFmtId="0" fontId="2" fillId="0" borderId="4" xfId="0" applyFont="1" applyBorder="1" applyAlignment="1">
      <alignment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justify" vertical="top" wrapText="1"/>
    </xf>
    <xf numFmtId="0" fontId="15" fillId="0" borderId="24" xfId="0" applyFont="1" applyBorder="1" applyAlignment="1">
      <alignment horizontal="center" vertical="top" wrapText="1"/>
    </xf>
    <xf numFmtId="0" fontId="15" fillId="0" borderId="25" xfId="0" applyFont="1" applyBorder="1" applyAlignment="1">
      <alignment horizontal="justify" vertical="top" wrapText="1"/>
    </xf>
    <xf numFmtId="0" fontId="15" fillId="0" borderId="2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wrapText="1"/>
    </xf>
    <xf numFmtId="0" fontId="2" fillId="0" borderId="15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justify" vertical="top" wrapText="1"/>
    </xf>
    <xf numFmtId="164" fontId="7" fillId="3" borderId="2" xfId="3" applyNumberFormat="1" applyFont="1" applyFill="1" applyBorder="1" applyProtection="1">
      <alignment horizontal="right" vertical="top" shrinkToFit="1"/>
    </xf>
    <xf numFmtId="49" fontId="24" fillId="0" borderId="9" xfId="0" applyNumberFormat="1" applyFont="1" applyBorder="1" applyAlignment="1">
      <alignment horizontal="center" vertical="top" wrapText="1"/>
    </xf>
    <xf numFmtId="164" fontId="7" fillId="3" borderId="17" xfId="3" applyNumberFormat="1" applyFont="1" applyFill="1" applyProtection="1">
      <alignment horizontal="right" vertical="top" shrinkToFit="1"/>
    </xf>
    <xf numFmtId="49" fontId="5" fillId="0" borderId="2" xfId="0" applyNumberFormat="1" applyFont="1" applyBorder="1" applyAlignment="1">
      <alignment horizontal="center" vertical="top" wrapText="1"/>
    </xf>
    <xf numFmtId="0" fontId="2" fillId="0" borderId="17" xfId="1" applyNumberFormat="1" applyFont="1" applyProtection="1">
      <alignment vertical="top" wrapText="1"/>
    </xf>
    <xf numFmtId="1" fontId="2" fillId="0" borderId="17" xfId="2" applyNumberFormat="1" applyFont="1" applyProtection="1">
      <alignment horizontal="center" vertical="top" shrinkToFit="1"/>
    </xf>
    <xf numFmtId="166" fontId="2" fillId="3" borderId="17" xfId="63" applyNumberFormat="1" applyFont="1" applyFill="1" applyProtection="1">
      <alignment horizontal="right" vertical="top" shrinkToFit="1"/>
    </xf>
    <xf numFmtId="0" fontId="2" fillId="0" borderId="32" xfId="1" applyNumberFormat="1" applyFont="1" applyBorder="1" applyProtection="1">
      <alignment vertical="top" wrapText="1"/>
    </xf>
    <xf numFmtId="1" fontId="2" fillId="0" borderId="32" xfId="2" applyNumberFormat="1" applyFont="1" applyBorder="1" applyProtection="1">
      <alignment horizontal="center" vertical="top" shrinkToFit="1"/>
    </xf>
    <xf numFmtId="166" fontId="2" fillId="3" borderId="32" xfId="63" applyNumberFormat="1" applyFont="1" applyFill="1" applyBorder="1" applyProtection="1">
      <alignment horizontal="right" vertical="top" shrinkToFit="1"/>
    </xf>
    <xf numFmtId="0" fontId="2" fillId="0" borderId="21" xfId="4" applyNumberFormat="1" applyFont="1" applyBorder="1" applyAlignment="1" applyProtection="1"/>
    <xf numFmtId="0" fontId="2" fillId="0" borderId="22" xfId="4" applyFont="1" applyBorder="1" applyAlignment="1"/>
    <xf numFmtId="0" fontId="2" fillId="0" borderId="23" xfId="4" applyFont="1" applyBorder="1" applyAlignment="1"/>
    <xf numFmtId="166" fontId="2" fillId="3" borderId="14" xfId="64" applyNumberFormat="1" applyFont="1" applyFill="1" applyBorder="1" applyProtection="1">
      <alignment horizontal="right" vertical="top" shrinkToFit="1"/>
    </xf>
    <xf numFmtId="0" fontId="0" fillId="0" borderId="0" xfId="0" applyFont="1"/>
    <xf numFmtId="0" fontId="2" fillId="0" borderId="17" xfId="23" applyNumberFormat="1" applyFont="1" applyAlignment="1" applyProtection="1">
      <alignment horizontal="center" vertical="top" wrapText="1"/>
    </xf>
    <xf numFmtId="1" fontId="2" fillId="0" borderId="17" xfId="24" applyNumberFormat="1" applyFont="1" applyAlignment="1" applyProtection="1">
      <alignment horizontal="center" vertical="top" shrinkToFit="1"/>
    </xf>
    <xf numFmtId="0" fontId="2" fillId="0" borderId="14" xfId="0" applyFont="1" applyBorder="1"/>
    <xf numFmtId="0" fontId="15" fillId="0" borderId="5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5" fillId="0" borderId="14" xfId="0" applyFont="1" applyBorder="1" applyAlignment="1">
      <alignment horizontal="center" vertical="center" wrapText="1"/>
    </xf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14" fillId="0" borderId="0" xfId="25" applyFont="1"/>
    <xf numFmtId="164" fontId="2" fillId="0" borderId="14" xfId="25" applyNumberFormat="1" applyFont="1" applyBorder="1" applyAlignment="1">
      <alignment horizontal="center" vertical="center"/>
    </xf>
    <xf numFmtId="49" fontId="25" fillId="0" borderId="0" xfId="26" applyNumberFormat="1" applyFont="1" applyBorder="1" applyAlignment="1" applyProtection="1">
      <alignment horizontal="left" vertical="top" wrapText="1"/>
    </xf>
    <xf numFmtId="49" fontId="2" fillId="0" borderId="17" xfId="11" applyNumberFormat="1" applyFont="1" applyProtection="1">
      <alignment horizontal="center" vertical="center" shrinkToFit="1"/>
    </xf>
    <xf numFmtId="164" fontId="2" fillId="0" borderId="17" xfId="12" applyNumberFormat="1" applyFont="1" applyAlignment="1" applyProtection="1">
      <alignment horizontal="center" vertical="center" shrinkToFit="1"/>
    </xf>
    <xf numFmtId="49" fontId="25" fillId="0" borderId="14" xfId="26" applyNumberFormat="1" applyFont="1" applyBorder="1" applyAlignment="1" applyProtection="1">
      <alignment vertical="top" wrapText="1"/>
    </xf>
    <xf numFmtId="49" fontId="25" fillId="0" borderId="14" xfId="26" applyNumberFormat="1" applyFont="1" applyBorder="1" applyAlignment="1" applyProtection="1">
      <alignment horizontal="left" vertical="top" wrapText="1"/>
    </xf>
    <xf numFmtId="49" fontId="25" fillId="0" borderId="14" xfId="10" applyNumberFormat="1" applyFont="1" applyBorder="1" applyAlignment="1" applyProtection="1">
      <alignment horizontal="left" vertical="top" wrapText="1"/>
    </xf>
    <xf numFmtId="1" fontId="2" fillId="0" borderId="31" xfId="11" applyNumberFormat="1" applyFont="1" applyBorder="1" applyProtection="1">
      <alignment horizontal="center" vertical="center" shrinkToFit="1"/>
    </xf>
    <xf numFmtId="1" fontId="26" fillId="0" borderId="14" xfId="11" applyNumberFormat="1" applyFont="1" applyBorder="1" applyProtection="1">
      <alignment horizontal="center" vertical="center" shrinkToFit="1"/>
    </xf>
    <xf numFmtId="49" fontId="26" fillId="0" borderId="14" xfId="11" applyNumberFormat="1" applyFont="1" applyBorder="1" applyProtection="1">
      <alignment horizontal="center" vertical="center" shrinkToFit="1"/>
    </xf>
    <xf numFmtId="0" fontId="25" fillId="0" borderId="14" xfId="0" applyFont="1" applyBorder="1" applyAlignment="1">
      <alignment vertical="top" wrapText="1"/>
    </xf>
    <xf numFmtId="164" fontId="2" fillId="0" borderId="14" xfId="0" applyNumberFormat="1" applyFont="1" applyBorder="1" applyAlignment="1">
      <alignment horizontal="center" vertical="top" wrapText="1"/>
    </xf>
    <xf numFmtId="0" fontId="2" fillId="0" borderId="14" xfId="25" applyFont="1" applyBorder="1" applyAlignment="1">
      <alignment vertical="center"/>
    </xf>
    <xf numFmtId="164" fontId="2" fillId="0" borderId="14" xfId="12" applyNumberFormat="1" applyFont="1" applyBorder="1" applyAlignment="1" applyProtection="1">
      <alignment horizontal="center" vertical="center" shrinkToFit="1"/>
    </xf>
    <xf numFmtId="164" fontId="26" fillId="0" borderId="14" xfId="12" applyNumberFormat="1" applyFont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right"/>
    </xf>
    <xf numFmtId="0" fontId="15" fillId="0" borderId="0" xfId="0" applyFont="1" applyAlignment="1">
      <alignment horizontal="center"/>
    </xf>
    <xf numFmtId="0" fontId="15" fillId="0" borderId="1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wrapText="1"/>
    </xf>
    <xf numFmtId="0" fontId="15" fillId="0" borderId="30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16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29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center"/>
    </xf>
    <xf numFmtId="0" fontId="2" fillId="0" borderId="0" xfId="25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</cellXfs>
  <cellStyles count="68">
    <cellStyle name="br" xfId="36"/>
    <cellStyle name="col" xfId="37"/>
    <cellStyle name="st24" xfId="64"/>
    <cellStyle name="st26" xfId="63"/>
    <cellStyle name="style0" xfId="38"/>
    <cellStyle name="td" xfId="39"/>
    <cellStyle name="tr" xfId="40"/>
    <cellStyle name="xl21" xfId="41"/>
    <cellStyle name="xl22" xfId="42"/>
    <cellStyle name="xl23" xfId="43"/>
    <cellStyle name="xl24" xfId="44"/>
    <cellStyle name="xl25" xfId="4"/>
    <cellStyle name="xl25 2" xfId="45"/>
    <cellStyle name="xl25 3" xfId="46"/>
    <cellStyle name="xl25 4" xfId="67"/>
    <cellStyle name="xl26" xfId="5"/>
    <cellStyle name="xl26 2" xfId="9"/>
    <cellStyle name="xl26 3" xfId="14"/>
    <cellStyle name="xl26 4" xfId="16"/>
    <cellStyle name="xl26 5" xfId="18"/>
    <cellStyle name="xl26 6" xfId="20"/>
    <cellStyle name="xl26 7" xfId="22"/>
    <cellStyle name="xl26 8" xfId="30"/>
    <cellStyle name="xl26 9" xfId="34"/>
    <cellStyle name="xl27" xfId="47"/>
    <cellStyle name="xl28" xfId="48"/>
    <cellStyle name="xl29" xfId="10"/>
    <cellStyle name="xl29 2" xfId="26"/>
    <cellStyle name="xl29 3" xfId="49"/>
    <cellStyle name="xl29 4" xfId="50"/>
    <cellStyle name="xl30" xfId="51"/>
    <cellStyle name="xl31" xfId="1"/>
    <cellStyle name="xl31 2" xfId="6"/>
    <cellStyle name="xl31 3" xfId="23"/>
    <cellStyle name="xl31 4" xfId="27"/>
    <cellStyle name="xl31 5" xfId="31"/>
    <cellStyle name="xl31 6" xfId="65"/>
    <cellStyle name="xl32" xfId="52"/>
    <cellStyle name="xl33" xfId="2"/>
    <cellStyle name="xl33 2" xfId="7"/>
    <cellStyle name="xl33 3" xfId="24"/>
    <cellStyle name="xl33 4" xfId="28"/>
    <cellStyle name="xl33 5" xfId="32"/>
    <cellStyle name="xl33 6" xfId="66"/>
    <cellStyle name="xl34" xfId="53"/>
    <cellStyle name="xl35" xfId="3"/>
    <cellStyle name="xl35 2" xfId="8"/>
    <cellStyle name="xl35 3" xfId="13"/>
    <cellStyle name="xl35 4" xfId="15"/>
    <cellStyle name="xl35 5" xfId="17"/>
    <cellStyle name="xl35 6" xfId="19"/>
    <cellStyle name="xl35 7" xfId="21"/>
    <cellStyle name="xl35 8" xfId="29"/>
    <cellStyle name="xl35 9" xfId="33"/>
    <cellStyle name="xl36" xfId="54"/>
    <cellStyle name="xl37" xfId="55"/>
    <cellStyle name="xl38" xfId="56"/>
    <cellStyle name="xl39" xfId="57"/>
    <cellStyle name="xl40" xfId="11"/>
    <cellStyle name="xl40 2" xfId="58"/>
    <cellStyle name="xl40 3" xfId="59"/>
    <cellStyle name="xl40 4" xfId="60"/>
    <cellStyle name="xl46" xfId="12"/>
    <cellStyle name="xl46 2" xfId="61"/>
    <cellStyle name="Обычный" xfId="0" builtinId="0"/>
    <cellStyle name="Обычный 2" xfId="35"/>
    <cellStyle name="Обычный 3" xfId="62"/>
    <cellStyle name="Обычный 4" xfId="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.1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.10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0"/>
  <sheetViews>
    <sheetView view="pageBreakPreview" workbookViewId="0">
      <selection activeCell="C7" sqref="C7"/>
    </sheetView>
  </sheetViews>
  <sheetFormatPr defaultRowHeight="15"/>
  <cols>
    <col min="1" max="1" width="31.7109375" customWidth="1"/>
    <col min="2" max="2" width="58.28515625" customWidth="1"/>
    <col min="3" max="3" width="20.28515625" customWidth="1"/>
    <col min="4" max="1025" width="8.7109375" customWidth="1"/>
  </cols>
  <sheetData>
    <row r="1" spans="1:3" ht="15.75">
      <c r="A1" s="5"/>
      <c r="B1" s="1"/>
      <c r="C1" s="1" t="s">
        <v>0</v>
      </c>
    </row>
    <row r="2" spans="1:3" ht="15.75">
      <c r="A2" s="5"/>
      <c r="B2" s="5"/>
      <c r="C2" s="1" t="s">
        <v>321</v>
      </c>
    </row>
    <row r="3" spans="1:3" ht="15.75">
      <c r="A3" s="5"/>
      <c r="B3" s="5"/>
      <c r="C3" s="1" t="s">
        <v>322</v>
      </c>
    </row>
    <row r="4" spans="1:3" ht="15" customHeight="1">
      <c r="A4" s="126" t="s">
        <v>239</v>
      </c>
      <c r="B4" s="126"/>
      <c r="C4" s="126"/>
    </row>
    <row r="5" spans="1:3" ht="15.75">
      <c r="A5" s="5"/>
      <c r="B5" s="5"/>
      <c r="C5" s="1" t="s">
        <v>258</v>
      </c>
    </row>
    <row r="6" spans="1:3" ht="15.75" customHeight="1">
      <c r="A6" s="5"/>
      <c r="B6" s="127" t="s">
        <v>259</v>
      </c>
      <c r="C6" s="127"/>
    </row>
    <row r="7" spans="1:3" ht="15.75">
      <c r="A7" s="5"/>
      <c r="B7" s="5"/>
      <c r="C7" s="61" t="s">
        <v>333</v>
      </c>
    </row>
    <row r="8" spans="1:3" ht="15.75">
      <c r="A8" s="5"/>
      <c r="B8" s="5"/>
      <c r="C8" s="5"/>
    </row>
    <row r="9" spans="1:3" ht="15.75">
      <c r="A9" s="128" t="s">
        <v>238</v>
      </c>
      <c r="B9" s="128"/>
      <c r="C9" s="128"/>
    </row>
    <row r="10" spans="1:3" ht="15.75">
      <c r="A10" s="122" t="s">
        <v>1</v>
      </c>
      <c r="B10" s="122"/>
      <c r="C10" s="122"/>
    </row>
    <row r="11" spans="1:3" ht="15.75">
      <c r="A11" s="122" t="s">
        <v>2</v>
      </c>
      <c r="B11" s="122"/>
      <c r="C11" s="122"/>
    </row>
    <row r="12" spans="1:3" ht="15.75">
      <c r="A12" s="1" t="s">
        <v>3</v>
      </c>
      <c r="B12" s="1"/>
      <c r="C12" s="1" t="s">
        <v>260</v>
      </c>
    </row>
    <row r="13" spans="1:3" ht="15.75">
      <c r="A13" s="122" t="s">
        <v>261</v>
      </c>
      <c r="B13" s="122"/>
      <c r="C13" s="122"/>
    </row>
    <row r="14" spans="1:3" ht="15.75">
      <c r="A14" s="71"/>
      <c r="B14" s="62"/>
      <c r="C14" s="62"/>
    </row>
    <row r="15" spans="1:3" ht="15.75">
      <c r="A15" s="5"/>
      <c r="B15" s="62"/>
      <c r="C15" s="62"/>
    </row>
    <row r="16" spans="1:3" ht="15.75">
      <c r="A16" s="123" t="s">
        <v>4</v>
      </c>
      <c r="B16" s="123"/>
      <c r="C16" s="123"/>
    </row>
    <row r="17" spans="1:3" ht="15.75">
      <c r="A17" s="123" t="s">
        <v>5</v>
      </c>
      <c r="B17" s="123"/>
      <c r="C17" s="123"/>
    </row>
    <row r="18" spans="1:3" ht="41.25" customHeight="1">
      <c r="A18" s="124" t="s">
        <v>262</v>
      </c>
      <c r="B18" s="124"/>
      <c r="C18" s="124"/>
    </row>
    <row r="19" spans="1:3" ht="16.5" thickBot="1">
      <c r="A19" s="6" t="s">
        <v>6</v>
      </c>
      <c r="B19" s="63"/>
      <c r="C19" s="63" t="s">
        <v>7</v>
      </c>
    </row>
    <row r="20" spans="1:3" ht="35.25" customHeight="1" thickBot="1">
      <c r="A20" s="125" t="s">
        <v>8</v>
      </c>
      <c r="B20" s="125" t="s">
        <v>9</v>
      </c>
      <c r="C20" s="125" t="s">
        <v>10</v>
      </c>
    </row>
    <row r="21" spans="1:3" ht="19.5" customHeight="1" thickBot="1">
      <c r="A21" s="125"/>
      <c r="B21" s="125"/>
      <c r="C21" s="125"/>
    </row>
    <row r="22" spans="1:3" ht="12.75" customHeight="1" thickBot="1">
      <c r="A22" s="20">
        <v>1</v>
      </c>
      <c r="B22" s="33">
        <v>2</v>
      </c>
      <c r="C22" s="33">
        <v>3</v>
      </c>
    </row>
    <row r="23" spans="1:3" ht="16.5" thickBot="1">
      <c r="A23" s="20" t="s">
        <v>11</v>
      </c>
      <c r="B23" s="72" t="s">
        <v>12</v>
      </c>
      <c r="C23" s="43">
        <f>C24+C27+C31+C33+C39+C42+C45</f>
        <v>3644.5</v>
      </c>
    </row>
    <row r="24" spans="1:3" ht="21.75" customHeight="1" thickBot="1">
      <c r="A24" s="20" t="s">
        <v>13</v>
      </c>
      <c r="B24" s="21" t="s">
        <v>14</v>
      </c>
      <c r="C24" s="43">
        <f>C26</f>
        <v>102</v>
      </c>
    </row>
    <row r="25" spans="1:3" ht="15.75">
      <c r="A25" s="7" t="s">
        <v>15</v>
      </c>
      <c r="B25" s="8" t="s">
        <v>16</v>
      </c>
      <c r="C25" s="34">
        <f>C26</f>
        <v>102</v>
      </c>
    </row>
    <row r="26" spans="1:3" ht="97.5" customHeight="1" thickBot="1">
      <c r="A26" s="9" t="s">
        <v>17</v>
      </c>
      <c r="B26" s="10" t="s">
        <v>18</v>
      </c>
      <c r="C26" s="35">
        <v>102</v>
      </c>
    </row>
    <row r="27" spans="1:3" ht="45" customHeight="1" thickBot="1">
      <c r="A27" s="60" t="s">
        <v>19</v>
      </c>
      <c r="B27" s="68" t="s">
        <v>20</v>
      </c>
      <c r="C27" s="36">
        <f>C28</f>
        <v>1582</v>
      </c>
    </row>
    <row r="28" spans="1:3" ht="32.25" thickBot="1">
      <c r="A28" s="12" t="s">
        <v>21</v>
      </c>
      <c r="B28" s="68" t="s">
        <v>22</v>
      </c>
      <c r="C28" s="37">
        <f>C29+C30</f>
        <v>1582</v>
      </c>
    </row>
    <row r="29" spans="1:3" ht="129.75" customHeight="1">
      <c r="A29" s="13" t="s">
        <v>23</v>
      </c>
      <c r="B29" s="14" t="s">
        <v>24</v>
      </c>
      <c r="C29" s="38">
        <v>800</v>
      </c>
    </row>
    <row r="30" spans="1:3" ht="127.5" customHeight="1" thickBot="1">
      <c r="A30" s="11" t="s">
        <v>25</v>
      </c>
      <c r="B30" s="15" t="s">
        <v>26</v>
      </c>
      <c r="C30" s="35">
        <f>788-6</f>
        <v>782</v>
      </c>
    </row>
    <row r="31" spans="1:3" ht="16.5" thickBot="1">
      <c r="A31" s="73" t="s">
        <v>27</v>
      </c>
      <c r="B31" s="74" t="s">
        <v>28</v>
      </c>
      <c r="C31" s="39">
        <f>C32</f>
        <v>97</v>
      </c>
    </row>
    <row r="32" spans="1:3" ht="16.5" thickBot="1">
      <c r="A32" s="40" t="s">
        <v>29</v>
      </c>
      <c r="B32" s="41" t="s">
        <v>30</v>
      </c>
      <c r="C32" s="40">
        <v>97</v>
      </c>
    </row>
    <row r="33" spans="1:3" ht="16.5" thickBot="1">
      <c r="A33" s="60" t="s">
        <v>31</v>
      </c>
      <c r="B33" s="16" t="s">
        <v>32</v>
      </c>
      <c r="C33" s="37">
        <f>C34+C36</f>
        <v>1761.5</v>
      </c>
    </row>
    <row r="34" spans="1:3" ht="20.25" customHeight="1">
      <c r="A34" s="13" t="s">
        <v>33</v>
      </c>
      <c r="B34" s="17" t="s">
        <v>34</v>
      </c>
      <c r="C34" s="38">
        <f>C35</f>
        <v>99</v>
      </c>
    </row>
    <row r="35" spans="1:3" ht="47.25">
      <c r="A35" s="18" t="s">
        <v>35</v>
      </c>
      <c r="B35" s="30" t="s">
        <v>36</v>
      </c>
      <c r="C35" s="42">
        <v>99</v>
      </c>
    </row>
    <row r="36" spans="1:3" ht="15.75">
      <c r="A36" s="18" t="s">
        <v>37</v>
      </c>
      <c r="B36" s="19" t="s">
        <v>38</v>
      </c>
      <c r="C36" s="35">
        <f>C37+C38</f>
        <v>1662.5</v>
      </c>
    </row>
    <row r="37" spans="1:3" ht="47.25">
      <c r="A37" s="18" t="s">
        <v>39</v>
      </c>
      <c r="B37" s="30" t="s">
        <v>40</v>
      </c>
      <c r="C37" s="42">
        <f>3100-1600</f>
        <v>1500</v>
      </c>
    </row>
    <row r="38" spans="1:3" ht="48" thickBot="1">
      <c r="A38" s="11" t="s">
        <v>41</v>
      </c>
      <c r="B38" s="10" t="s">
        <v>42</v>
      </c>
      <c r="C38" s="35">
        <f>1715-1552.5</f>
        <v>162.5</v>
      </c>
    </row>
    <row r="39" spans="1:3" ht="16.5" thickBot="1">
      <c r="A39" s="60" t="s">
        <v>43</v>
      </c>
      <c r="B39" s="16" t="s">
        <v>44</v>
      </c>
      <c r="C39" s="37">
        <f>C40</f>
        <v>2</v>
      </c>
    </row>
    <row r="40" spans="1:3" ht="48" thickBot="1">
      <c r="A40" s="20" t="s">
        <v>263</v>
      </c>
      <c r="B40" s="21" t="s">
        <v>264</v>
      </c>
      <c r="C40" s="43">
        <f>C41</f>
        <v>2</v>
      </c>
    </row>
    <row r="41" spans="1:3" ht="113.25" customHeight="1" thickBot="1">
      <c r="A41" s="20" t="s">
        <v>45</v>
      </c>
      <c r="B41" s="21" t="s">
        <v>46</v>
      </c>
      <c r="C41" s="43">
        <v>2</v>
      </c>
    </row>
    <row r="42" spans="1:3" ht="31.5">
      <c r="A42" s="75" t="s">
        <v>47</v>
      </c>
      <c r="B42" s="76" t="s">
        <v>48</v>
      </c>
      <c r="C42" s="77">
        <f>C43+C44</f>
        <v>70</v>
      </c>
    </row>
    <row r="43" spans="1:3" ht="101.25" customHeight="1">
      <c r="A43" s="18" t="s">
        <v>49</v>
      </c>
      <c r="B43" s="19" t="s">
        <v>50</v>
      </c>
      <c r="C43" s="44">
        <v>50</v>
      </c>
    </row>
    <row r="44" spans="1:3" ht="70.5" customHeight="1" thickBot="1">
      <c r="A44" s="18" t="s">
        <v>265</v>
      </c>
      <c r="B44" s="45" t="s">
        <v>266</v>
      </c>
      <c r="C44" s="44">
        <v>20</v>
      </c>
    </row>
    <row r="45" spans="1:3" ht="24.75" customHeight="1">
      <c r="A45" s="75" t="s">
        <v>293</v>
      </c>
      <c r="B45" s="76" t="s">
        <v>294</v>
      </c>
      <c r="C45" s="77">
        <f>C46</f>
        <v>30</v>
      </c>
    </row>
    <row r="46" spans="1:3" ht="35.25" customHeight="1">
      <c r="A46" s="18" t="s">
        <v>295</v>
      </c>
      <c r="B46" s="19" t="s">
        <v>296</v>
      </c>
      <c r="C46" s="44">
        <v>30</v>
      </c>
    </row>
    <row r="47" spans="1:3" ht="16.5" thickBot="1">
      <c r="A47" s="20" t="s">
        <v>51</v>
      </c>
      <c r="B47" s="78" t="s">
        <v>52</v>
      </c>
      <c r="C47" s="43">
        <f>C48</f>
        <v>6885.1</v>
      </c>
    </row>
    <row r="48" spans="1:3" ht="32.25" thickBot="1">
      <c r="A48" s="20" t="s">
        <v>53</v>
      </c>
      <c r="B48" s="8" t="s">
        <v>54</v>
      </c>
      <c r="C48" s="43">
        <f>C49+C51+C53+C55</f>
        <v>6885.1</v>
      </c>
    </row>
    <row r="49" spans="1:3" ht="32.25" thickBot="1">
      <c r="A49" s="60" t="s">
        <v>55</v>
      </c>
      <c r="B49" s="79" t="s">
        <v>56</v>
      </c>
      <c r="C49" s="37">
        <f>C50</f>
        <v>3314.5</v>
      </c>
    </row>
    <row r="50" spans="1:3" ht="31.5">
      <c r="A50" s="22" t="s">
        <v>57</v>
      </c>
      <c r="B50" s="23" t="s">
        <v>58</v>
      </c>
      <c r="C50" s="38">
        <f>134+3152.5+28</f>
        <v>3314.5</v>
      </c>
    </row>
    <row r="51" spans="1:3" ht="31.5">
      <c r="A51" s="80" t="s">
        <v>59</v>
      </c>
      <c r="B51" s="30" t="s">
        <v>60</v>
      </c>
      <c r="C51" s="42">
        <f>C52</f>
        <v>1515</v>
      </c>
    </row>
    <row r="52" spans="1:3" ht="16.5" thickBot="1">
      <c r="A52" s="24" t="s">
        <v>61</v>
      </c>
      <c r="B52" s="10" t="s">
        <v>62</v>
      </c>
      <c r="C52" s="35">
        <f>268+600+757-110</f>
        <v>1515</v>
      </c>
    </row>
    <row r="53" spans="1:3" ht="32.25" thickBot="1">
      <c r="A53" s="60" t="s">
        <v>63</v>
      </c>
      <c r="B53" s="16" t="s">
        <v>257</v>
      </c>
      <c r="C53" s="37">
        <f>C54</f>
        <v>105.6</v>
      </c>
    </row>
    <row r="54" spans="1:3" ht="63.75" customHeight="1" thickBot="1">
      <c r="A54" s="22" t="s">
        <v>64</v>
      </c>
      <c r="B54" s="25" t="s">
        <v>267</v>
      </c>
      <c r="C54" s="34">
        <v>105.6</v>
      </c>
    </row>
    <row r="55" spans="1:3" ht="16.5" thickBot="1">
      <c r="A55" s="60" t="s">
        <v>66</v>
      </c>
      <c r="B55" s="16" t="s">
        <v>67</v>
      </c>
      <c r="C55" s="60">
        <f>C56+C57</f>
        <v>1950</v>
      </c>
    </row>
    <row r="56" spans="1:3" ht="81.75" customHeight="1">
      <c r="A56" s="22" t="s">
        <v>68</v>
      </c>
      <c r="B56" s="29" t="s">
        <v>69</v>
      </c>
      <c r="C56" s="13">
        <v>1900</v>
      </c>
    </row>
    <row r="57" spans="1:3" ht="35.25" customHeight="1">
      <c r="A57" s="22" t="s">
        <v>242</v>
      </c>
      <c r="B57" s="19" t="s">
        <v>241</v>
      </c>
      <c r="C57" s="18">
        <v>50</v>
      </c>
    </row>
    <row r="58" spans="1:3" ht="15.75">
      <c r="A58" s="46"/>
      <c r="B58" s="81" t="s">
        <v>70</v>
      </c>
      <c r="C58" s="42">
        <f>C47+C23</f>
        <v>10529.6</v>
      </c>
    </row>
    <row r="59" spans="1:3" ht="15.75">
      <c r="A59" s="64"/>
      <c r="B59" s="64"/>
      <c r="C59" s="65" t="s">
        <v>71</v>
      </c>
    </row>
    <row r="60" spans="1:3" ht="15.75">
      <c r="A60" s="62"/>
      <c r="B60" s="62"/>
      <c r="C60" s="62"/>
    </row>
  </sheetData>
  <mergeCells count="12">
    <mergeCell ref="A4:C4"/>
    <mergeCell ref="B6:C6"/>
    <mergeCell ref="A9:C9"/>
    <mergeCell ref="A10:C10"/>
    <mergeCell ref="A11:C11"/>
    <mergeCell ref="A13:C13"/>
    <mergeCell ref="A16:C16"/>
    <mergeCell ref="A17:C17"/>
    <mergeCell ref="A18:C18"/>
    <mergeCell ref="A20:A21"/>
    <mergeCell ref="B20:B21"/>
    <mergeCell ref="C20:C21"/>
  </mergeCells>
  <pageMargins left="0.78749999999999998" right="0.78749999999999998" top="1.05277777777778" bottom="1.05277777777778" header="0.78749999999999998" footer="0.78749999999999998"/>
  <pageSetup paperSize="9" scale="50" firstPageNumber="0" orientation="portrait" horizontalDpi="300" verticalDpi="300" r:id="rId1"/>
  <headerFooter>
    <oddHeader>&amp;C&amp;"Times New Roman,Обычный"&amp;12&amp;A</oddHeader>
    <oddFooter>&amp;C&amp;"Times New Roman,Обычный"&amp;12Страница &amp;P</oddFooter>
  </headerFooter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03"/>
  <sheetViews>
    <sheetView view="pageBreakPreview" topLeftCell="A3" workbookViewId="0">
      <selection activeCell="A11" sqref="A11:G11"/>
    </sheetView>
  </sheetViews>
  <sheetFormatPr defaultRowHeight="15"/>
  <cols>
    <col min="1" max="1" width="51.85546875" customWidth="1"/>
    <col min="2" max="3" width="8.7109375" customWidth="1"/>
    <col min="4" max="4" width="10.85546875" customWidth="1"/>
    <col min="5" max="5" width="13.140625" customWidth="1"/>
    <col min="6" max="6" width="6.7109375" customWidth="1"/>
    <col min="7" max="7" width="12.28515625" customWidth="1"/>
    <col min="8" max="1017" width="8.7109375" customWidth="1"/>
  </cols>
  <sheetData>
    <row r="1" spans="1:7" ht="15.75">
      <c r="A1" s="128"/>
      <c r="B1" s="128"/>
      <c r="C1" s="128"/>
      <c r="D1" s="128"/>
      <c r="E1" s="128" t="s">
        <v>326</v>
      </c>
      <c r="F1" s="128"/>
      <c r="G1" s="128"/>
    </row>
    <row r="2" spans="1:7" ht="15.75">
      <c r="A2" s="122" t="s">
        <v>323</v>
      </c>
      <c r="B2" s="122"/>
      <c r="C2" s="122"/>
      <c r="D2" s="122"/>
      <c r="E2" s="122"/>
      <c r="F2" s="122"/>
      <c r="G2" s="122"/>
    </row>
    <row r="3" spans="1:7" ht="15.75">
      <c r="A3" s="122" t="s">
        <v>322</v>
      </c>
      <c r="B3" s="122"/>
      <c r="C3" s="122"/>
      <c r="D3" s="122"/>
      <c r="E3" s="122"/>
      <c r="F3" s="122"/>
      <c r="G3" s="122"/>
    </row>
    <row r="4" spans="1:7" ht="15.75">
      <c r="A4" s="122" t="s">
        <v>239</v>
      </c>
      <c r="B4" s="122"/>
      <c r="C4" s="122"/>
      <c r="D4" s="122"/>
      <c r="E4" s="122"/>
      <c r="F4" s="122"/>
      <c r="G4" s="122"/>
    </row>
    <row r="5" spans="1:7" ht="15.75">
      <c r="A5" s="59"/>
      <c r="B5" s="59"/>
      <c r="C5" s="59"/>
      <c r="D5" s="59"/>
      <c r="E5" s="59"/>
      <c r="F5" s="59"/>
      <c r="G5" s="59" t="s">
        <v>268</v>
      </c>
    </row>
    <row r="6" spans="1:7" ht="15.75">
      <c r="A6" s="59"/>
      <c r="B6" s="59"/>
      <c r="C6" s="59"/>
      <c r="D6" s="59"/>
      <c r="E6" s="59"/>
      <c r="F6" s="59"/>
      <c r="G6" s="59" t="s">
        <v>259</v>
      </c>
    </row>
    <row r="7" spans="1:7" ht="15.75">
      <c r="A7" s="131" t="s">
        <v>334</v>
      </c>
      <c r="B7" s="131"/>
      <c r="C7" s="131"/>
      <c r="D7" s="131"/>
      <c r="E7" s="131"/>
      <c r="F7" s="131"/>
      <c r="G7" s="131"/>
    </row>
    <row r="8" spans="1:7" ht="15.75">
      <c r="A8" s="128" t="s">
        <v>327</v>
      </c>
      <c r="B8" s="128"/>
      <c r="C8" s="128"/>
      <c r="D8" s="128"/>
      <c r="E8" s="128"/>
      <c r="F8" s="128"/>
      <c r="G8" s="128"/>
    </row>
    <row r="9" spans="1:7" ht="15.75">
      <c r="A9" s="122" t="s">
        <v>72</v>
      </c>
      <c r="B9" s="122"/>
      <c r="C9" s="122"/>
      <c r="D9" s="122"/>
      <c r="E9" s="122"/>
      <c r="F9" s="122"/>
      <c r="G9" s="122"/>
    </row>
    <row r="10" spans="1:7" ht="15.75">
      <c r="A10" s="122" t="s">
        <v>73</v>
      </c>
      <c r="B10" s="122"/>
      <c r="C10" s="122"/>
      <c r="D10" s="122"/>
      <c r="E10" s="122"/>
      <c r="F10" s="122"/>
      <c r="G10" s="122"/>
    </row>
    <row r="11" spans="1:7" ht="15.75">
      <c r="A11" s="122" t="s">
        <v>269</v>
      </c>
      <c r="B11" s="122"/>
      <c r="C11" s="122"/>
      <c r="D11" s="122"/>
      <c r="E11" s="122"/>
      <c r="F11" s="122"/>
      <c r="G11" s="122"/>
    </row>
    <row r="12" spans="1:7" ht="15.75">
      <c r="A12" s="1"/>
      <c r="B12" s="1"/>
      <c r="C12" s="1"/>
      <c r="D12" s="1"/>
      <c r="E12" s="1"/>
      <c r="F12" s="1"/>
      <c r="G12" s="1"/>
    </row>
    <row r="13" spans="1:7" ht="15.75">
      <c r="A13" s="1"/>
      <c r="B13" s="1"/>
      <c r="C13" s="1"/>
      <c r="D13" s="1"/>
      <c r="E13" s="1"/>
      <c r="F13" s="1"/>
      <c r="G13" s="1"/>
    </row>
    <row r="14" spans="1:7" ht="13.9" customHeight="1">
      <c r="A14" s="129" t="s">
        <v>329</v>
      </c>
      <c r="B14" s="129"/>
      <c r="C14" s="129"/>
      <c r="D14" s="129"/>
      <c r="E14" s="129"/>
      <c r="F14" s="129"/>
      <c r="G14" s="129"/>
    </row>
    <row r="15" spans="1:7" ht="22.5" customHeight="1">
      <c r="A15" s="129"/>
      <c r="B15" s="129"/>
      <c r="C15" s="129"/>
      <c r="D15" s="129"/>
      <c r="E15" s="129"/>
      <c r="F15" s="129"/>
      <c r="G15" s="129"/>
    </row>
    <row r="16" spans="1:7" ht="16.5" thickBot="1">
      <c r="A16" s="66"/>
      <c r="B16" s="66"/>
      <c r="C16" s="66"/>
      <c r="D16" s="66"/>
      <c r="E16" s="66"/>
      <c r="F16" s="130" t="s">
        <v>328</v>
      </c>
      <c r="G16" s="130"/>
    </row>
    <row r="17" spans="1:7" ht="45.75" customHeight="1" thickBot="1">
      <c r="A17" s="60" t="s">
        <v>74</v>
      </c>
      <c r="B17" s="68" t="s">
        <v>75</v>
      </c>
      <c r="C17" s="69" t="s">
        <v>128</v>
      </c>
      <c r="D17" s="69" t="s">
        <v>129</v>
      </c>
      <c r="E17" s="69" t="s">
        <v>271</v>
      </c>
      <c r="F17" s="69" t="s">
        <v>77</v>
      </c>
      <c r="G17" s="68" t="s">
        <v>10</v>
      </c>
    </row>
    <row r="18" spans="1:7" ht="21.75" customHeight="1">
      <c r="A18" s="13">
        <v>1</v>
      </c>
      <c r="B18" s="13">
        <v>2</v>
      </c>
      <c r="C18" s="70" t="s">
        <v>78</v>
      </c>
      <c r="D18" s="70" t="s">
        <v>79</v>
      </c>
      <c r="E18" s="70" t="s">
        <v>80</v>
      </c>
      <c r="F18" s="13">
        <v>6</v>
      </c>
      <c r="G18" s="13">
        <v>7</v>
      </c>
    </row>
    <row r="19" spans="1:7" ht="31.5">
      <c r="A19" s="86" t="s">
        <v>317</v>
      </c>
      <c r="B19" s="87">
        <v>800</v>
      </c>
      <c r="C19" s="87" t="s">
        <v>132</v>
      </c>
      <c r="D19" s="87" t="s">
        <v>132</v>
      </c>
      <c r="E19" s="87" t="s">
        <v>133</v>
      </c>
      <c r="F19" s="87" t="s">
        <v>131</v>
      </c>
      <c r="G19" s="88">
        <f>12745.8065-82</f>
        <v>12663.806500000001</v>
      </c>
    </row>
    <row r="20" spans="1:7" ht="15.75">
      <c r="A20" s="86" t="s">
        <v>134</v>
      </c>
      <c r="B20" s="87">
        <v>800</v>
      </c>
      <c r="C20" s="87" t="s">
        <v>135</v>
      </c>
      <c r="D20" s="87" t="s">
        <v>132</v>
      </c>
      <c r="E20" s="87" t="s">
        <v>133</v>
      </c>
      <c r="F20" s="87" t="s">
        <v>131</v>
      </c>
      <c r="G20" s="88">
        <f>3790.6+4+99.2</f>
        <v>3893.7999999999997</v>
      </c>
    </row>
    <row r="21" spans="1:7" ht="47.25">
      <c r="A21" s="86" t="s">
        <v>136</v>
      </c>
      <c r="B21" s="87">
        <v>800</v>
      </c>
      <c r="C21" s="87" t="s">
        <v>135</v>
      </c>
      <c r="D21" s="87" t="s">
        <v>137</v>
      </c>
      <c r="E21" s="87" t="s">
        <v>133</v>
      </c>
      <c r="F21" s="87" t="s">
        <v>131</v>
      </c>
      <c r="G21" s="88">
        <v>630.38499999999999</v>
      </c>
    </row>
    <row r="22" spans="1:7" ht="31.5">
      <c r="A22" s="86" t="s">
        <v>138</v>
      </c>
      <c r="B22" s="87">
        <v>800</v>
      </c>
      <c r="C22" s="87" t="s">
        <v>135</v>
      </c>
      <c r="D22" s="87" t="s">
        <v>137</v>
      </c>
      <c r="E22" s="87" t="s">
        <v>139</v>
      </c>
      <c r="F22" s="87" t="s">
        <v>131</v>
      </c>
      <c r="G22" s="88">
        <v>630.38499999999999</v>
      </c>
    </row>
    <row r="23" spans="1:7" ht="78.75">
      <c r="A23" s="86" t="s">
        <v>140</v>
      </c>
      <c r="B23" s="87">
        <v>800</v>
      </c>
      <c r="C23" s="87" t="s">
        <v>135</v>
      </c>
      <c r="D23" s="87" t="s">
        <v>137</v>
      </c>
      <c r="E23" s="87" t="s">
        <v>139</v>
      </c>
      <c r="F23" s="87" t="s">
        <v>141</v>
      </c>
      <c r="G23" s="88">
        <v>630.38499999999999</v>
      </c>
    </row>
    <row r="24" spans="1:7" ht="63">
      <c r="A24" s="86" t="s">
        <v>142</v>
      </c>
      <c r="B24" s="87">
        <v>800</v>
      </c>
      <c r="C24" s="87" t="s">
        <v>135</v>
      </c>
      <c r="D24" s="87" t="s">
        <v>143</v>
      </c>
      <c r="E24" s="87" t="s">
        <v>133</v>
      </c>
      <c r="F24" s="87" t="s">
        <v>131</v>
      </c>
      <c r="G24" s="88">
        <f>21.6-7.2</f>
        <v>14.400000000000002</v>
      </c>
    </row>
    <row r="25" spans="1:7" ht="63">
      <c r="A25" s="86" t="s">
        <v>144</v>
      </c>
      <c r="B25" s="87">
        <v>800</v>
      </c>
      <c r="C25" s="87" t="s">
        <v>135</v>
      </c>
      <c r="D25" s="87" t="s">
        <v>143</v>
      </c>
      <c r="E25" s="87" t="s">
        <v>145</v>
      </c>
      <c r="F25" s="87" t="s">
        <v>131</v>
      </c>
      <c r="G25" s="88">
        <f t="shared" ref="G25" si="0">21.6-7.2</f>
        <v>14.400000000000002</v>
      </c>
    </row>
    <row r="26" spans="1:7" ht="78.75">
      <c r="A26" s="86" t="s">
        <v>140</v>
      </c>
      <c r="B26" s="87">
        <v>800</v>
      </c>
      <c r="C26" s="87" t="s">
        <v>135</v>
      </c>
      <c r="D26" s="87" t="s">
        <v>143</v>
      </c>
      <c r="E26" s="87" t="s">
        <v>145</v>
      </c>
      <c r="F26" s="87" t="s">
        <v>141</v>
      </c>
      <c r="G26" s="88">
        <f>21.6-7.2</f>
        <v>14.400000000000002</v>
      </c>
    </row>
    <row r="27" spans="1:7" ht="63">
      <c r="A27" s="86" t="s">
        <v>146</v>
      </c>
      <c r="B27" s="87">
        <v>800</v>
      </c>
      <c r="C27" s="87" t="s">
        <v>135</v>
      </c>
      <c r="D27" s="87" t="s">
        <v>147</v>
      </c>
      <c r="E27" s="87" t="s">
        <v>133</v>
      </c>
      <c r="F27" s="87" t="s">
        <v>131</v>
      </c>
      <c r="G27" s="88">
        <f>2838.615+4+106.4</f>
        <v>2949.0149999999999</v>
      </c>
    </row>
    <row r="28" spans="1:7" ht="31.5">
      <c r="A28" s="86" t="s">
        <v>148</v>
      </c>
      <c r="B28" s="87">
        <v>800</v>
      </c>
      <c r="C28" s="87" t="s">
        <v>135</v>
      </c>
      <c r="D28" s="87" t="s">
        <v>147</v>
      </c>
      <c r="E28" s="87" t="s">
        <v>149</v>
      </c>
      <c r="F28" s="87" t="s">
        <v>131</v>
      </c>
      <c r="G28" s="88">
        <f>2352.615+4+106.4</f>
        <v>2463.0149999999999</v>
      </c>
    </row>
    <row r="29" spans="1:7" ht="78.75">
      <c r="A29" s="86" t="s">
        <v>140</v>
      </c>
      <c r="B29" s="87">
        <v>800</v>
      </c>
      <c r="C29" s="87" t="s">
        <v>135</v>
      </c>
      <c r="D29" s="87" t="s">
        <v>147</v>
      </c>
      <c r="E29" s="87" t="s">
        <v>149</v>
      </c>
      <c r="F29" s="87" t="s">
        <v>141</v>
      </c>
      <c r="G29" s="88">
        <f>1732.615+102.9</f>
        <v>1835.5150000000001</v>
      </c>
    </row>
    <row r="30" spans="1:7" ht="31.5">
      <c r="A30" s="86" t="s">
        <v>150</v>
      </c>
      <c r="B30" s="87">
        <v>800</v>
      </c>
      <c r="C30" s="87" t="s">
        <v>135</v>
      </c>
      <c r="D30" s="87" t="s">
        <v>147</v>
      </c>
      <c r="E30" s="87" t="s">
        <v>149</v>
      </c>
      <c r="F30" s="87" t="s">
        <v>151</v>
      </c>
      <c r="G30" s="88">
        <v>604.4</v>
      </c>
    </row>
    <row r="31" spans="1:7" ht="15.75">
      <c r="A31" s="86" t="s">
        <v>152</v>
      </c>
      <c r="B31" s="87">
        <v>800</v>
      </c>
      <c r="C31" s="87" t="s">
        <v>135</v>
      </c>
      <c r="D31" s="87" t="s">
        <v>147</v>
      </c>
      <c r="E31" s="87" t="s">
        <v>149</v>
      </c>
      <c r="F31" s="87" t="s">
        <v>81</v>
      </c>
      <c r="G31" s="88">
        <f>15.6+4+3.5</f>
        <v>23.1</v>
      </c>
    </row>
    <row r="32" spans="1:7" ht="31.5">
      <c r="A32" s="86" t="s">
        <v>153</v>
      </c>
      <c r="B32" s="87">
        <v>800</v>
      </c>
      <c r="C32" s="87" t="s">
        <v>135</v>
      </c>
      <c r="D32" s="87" t="s">
        <v>147</v>
      </c>
      <c r="E32" s="87" t="s">
        <v>154</v>
      </c>
      <c r="F32" s="87" t="s">
        <v>131</v>
      </c>
      <c r="G32" s="88">
        <v>486</v>
      </c>
    </row>
    <row r="33" spans="1:7" ht="78.75">
      <c r="A33" s="86" t="s">
        <v>140</v>
      </c>
      <c r="B33" s="87">
        <v>800</v>
      </c>
      <c r="C33" s="87" t="s">
        <v>135</v>
      </c>
      <c r="D33" s="87" t="s">
        <v>147</v>
      </c>
      <c r="E33" s="87" t="s">
        <v>154</v>
      </c>
      <c r="F33" s="87" t="s">
        <v>141</v>
      </c>
      <c r="G33" s="88">
        <v>486</v>
      </c>
    </row>
    <row r="34" spans="1:7" ht="15.75">
      <c r="A34" s="86" t="s">
        <v>155</v>
      </c>
      <c r="B34" s="87">
        <v>800</v>
      </c>
      <c r="C34" s="87" t="s">
        <v>135</v>
      </c>
      <c r="D34" s="87" t="s">
        <v>156</v>
      </c>
      <c r="E34" s="87" t="s">
        <v>133</v>
      </c>
      <c r="F34" s="87" t="s">
        <v>131</v>
      </c>
      <c r="G34" s="88">
        <v>300</v>
      </c>
    </row>
    <row r="35" spans="1:7" ht="47.25">
      <c r="A35" s="86" t="s">
        <v>157</v>
      </c>
      <c r="B35" s="87">
        <v>800</v>
      </c>
      <c r="C35" s="87" t="s">
        <v>135</v>
      </c>
      <c r="D35" s="87" t="s">
        <v>156</v>
      </c>
      <c r="E35" s="87" t="s">
        <v>158</v>
      </c>
      <c r="F35" s="87" t="s">
        <v>131</v>
      </c>
      <c r="G35" s="88">
        <v>50</v>
      </c>
    </row>
    <row r="36" spans="1:7" ht="31.5">
      <c r="A36" s="86" t="s">
        <v>150</v>
      </c>
      <c r="B36" s="87">
        <v>800</v>
      </c>
      <c r="C36" s="87" t="s">
        <v>135</v>
      </c>
      <c r="D36" s="87" t="s">
        <v>156</v>
      </c>
      <c r="E36" s="87" t="s">
        <v>158</v>
      </c>
      <c r="F36" s="87" t="s">
        <v>151</v>
      </c>
      <c r="G36" s="88">
        <v>50</v>
      </c>
    </row>
    <row r="37" spans="1:7" ht="94.5">
      <c r="A37" s="86" t="s">
        <v>159</v>
      </c>
      <c r="B37" s="87">
        <v>800</v>
      </c>
      <c r="C37" s="87" t="s">
        <v>135</v>
      </c>
      <c r="D37" s="87" t="s">
        <v>156</v>
      </c>
      <c r="E37" s="87" t="s">
        <v>160</v>
      </c>
      <c r="F37" s="87" t="s">
        <v>131</v>
      </c>
      <c r="G37" s="88">
        <v>250</v>
      </c>
    </row>
    <row r="38" spans="1:7" ht="15.75">
      <c r="A38" s="86" t="s">
        <v>161</v>
      </c>
      <c r="B38" s="87">
        <v>800</v>
      </c>
      <c r="C38" s="87" t="s">
        <v>135</v>
      </c>
      <c r="D38" s="87" t="s">
        <v>156</v>
      </c>
      <c r="E38" s="87" t="s">
        <v>160</v>
      </c>
      <c r="F38" s="87" t="s">
        <v>162</v>
      </c>
      <c r="G38" s="88">
        <v>250</v>
      </c>
    </row>
    <row r="39" spans="1:7" ht="15.75">
      <c r="A39" s="86" t="s">
        <v>163</v>
      </c>
      <c r="B39" s="87">
        <v>800</v>
      </c>
      <c r="C39" s="87" t="s">
        <v>137</v>
      </c>
      <c r="D39" s="87" t="s">
        <v>132</v>
      </c>
      <c r="E39" s="87" t="s">
        <v>133</v>
      </c>
      <c r="F39" s="87" t="s">
        <v>131</v>
      </c>
      <c r="G39" s="88">
        <v>105.64</v>
      </c>
    </row>
    <row r="40" spans="1:7" ht="15.75">
      <c r="A40" s="86" t="s">
        <v>164</v>
      </c>
      <c r="B40" s="87">
        <v>800</v>
      </c>
      <c r="C40" s="87" t="s">
        <v>137</v>
      </c>
      <c r="D40" s="87" t="s">
        <v>143</v>
      </c>
      <c r="E40" s="87" t="s">
        <v>133</v>
      </c>
      <c r="F40" s="87" t="s">
        <v>131</v>
      </c>
      <c r="G40" s="88">
        <v>105.64</v>
      </c>
    </row>
    <row r="41" spans="1:7" ht="47.25">
      <c r="A41" s="86" t="s">
        <v>165</v>
      </c>
      <c r="B41" s="87">
        <v>800</v>
      </c>
      <c r="C41" s="87" t="s">
        <v>137</v>
      </c>
      <c r="D41" s="87" t="s">
        <v>143</v>
      </c>
      <c r="E41" s="87" t="s">
        <v>166</v>
      </c>
      <c r="F41" s="87" t="s">
        <v>131</v>
      </c>
      <c r="G41" s="88">
        <v>105.64</v>
      </c>
    </row>
    <row r="42" spans="1:7" ht="78.75">
      <c r="A42" s="86" t="s">
        <v>140</v>
      </c>
      <c r="B42" s="87">
        <v>800</v>
      </c>
      <c r="C42" s="87" t="s">
        <v>137</v>
      </c>
      <c r="D42" s="87" t="s">
        <v>143</v>
      </c>
      <c r="E42" s="87" t="s">
        <v>166</v>
      </c>
      <c r="F42" s="87" t="s">
        <v>141</v>
      </c>
      <c r="G42" s="88">
        <v>101.51</v>
      </c>
    </row>
    <row r="43" spans="1:7" ht="31.5">
      <c r="A43" s="86" t="s">
        <v>150</v>
      </c>
      <c r="B43" s="87">
        <v>800</v>
      </c>
      <c r="C43" s="87" t="s">
        <v>137</v>
      </c>
      <c r="D43" s="87" t="s">
        <v>143</v>
      </c>
      <c r="E43" s="87" t="s">
        <v>166</v>
      </c>
      <c r="F43" s="87" t="s">
        <v>151</v>
      </c>
      <c r="G43" s="88">
        <v>4.13</v>
      </c>
    </row>
    <row r="44" spans="1:7" ht="31.5">
      <c r="A44" s="86" t="s">
        <v>167</v>
      </c>
      <c r="B44" s="87">
        <v>800</v>
      </c>
      <c r="C44" s="87" t="s">
        <v>143</v>
      </c>
      <c r="D44" s="87" t="s">
        <v>132</v>
      </c>
      <c r="E44" s="87" t="s">
        <v>133</v>
      </c>
      <c r="F44" s="87" t="s">
        <v>131</v>
      </c>
      <c r="G44" s="88">
        <v>199</v>
      </c>
    </row>
    <row r="45" spans="1:7" ht="47.25">
      <c r="A45" s="86" t="s">
        <v>250</v>
      </c>
      <c r="B45" s="87">
        <v>800</v>
      </c>
      <c r="C45" s="87" t="s">
        <v>143</v>
      </c>
      <c r="D45" s="87" t="s">
        <v>168</v>
      </c>
      <c r="E45" s="87" t="s">
        <v>133</v>
      </c>
      <c r="F45" s="87" t="s">
        <v>131</v>
      </c>
      <c r="G45" s="88">
        <v>199</v>
      </c>
    </row>
    <row r="46" spans="1:7" ht="31.5">
      <c r="A46" s="86" t="s">
        <v>169</v>
      </c>
      <c r="B46" s="87">
        <v>800</v>
      </c>
      <c r="C46" s="87" t="s">
        <v>143</v>
      </c>
      <c r="D46" s="87" t="s">
        <v>168</v>
      </c>
      <c r="E46" s="87" t="s">
        <v>170</v>
      </c>
      <c r="F46" s="87" t="s">
        <v>131</v>
      </c>
      <c r="G46" s="88">
        <v>199</v>
      </c>
    </row>
    <row r="47" spans="1:7" ht="31.5">
      <c r="A47" s="86" t="s">
        <v>150</v>
      </c>
      <c r="B47" s="87">
        <v>800</v>
      </c>
      <c r="C47" s="87" t="s">
        <v>143</v>
      </c>
      <c r="D47" s="87" t="s">
        <v>168</v>
      </c>
      <c r="E47" s="87" t="s">
        <v>170</v>
      </c>
      <c r="F47" s="87" t="s">
        <v>151</v>
      </c>
      <c r="G47" s="88">
        <v>199</v>
      </c>
    </row>
    <row r="48" spans="1:7" ht="15.75">
      <c r="A48" s="86" t="s">
        <v>171</v>
      </c>
      <c r="B48" s="87">
        <v>800</v>
      </c>
      <c r="C48" s="87" t="s">
        <v>147</v>
      </c>
      <c r="D48" s="87" t="s">
        <v>132</v>
      </c>
      <c r="E48" s="87" t="s">
        <v>133</v>
      </c>
      <c r="F48" s="87" t="s">
        <v>131</v>
      </c>
      <c r="G48" s="88">
        <v>1908.2719</v>
      </c>
    </row>
    <row r="49" spans="1:7" ht="15.75">
      <c r="A49" s="86" t="s">
        <v>172</v>
      </c>
      <c r="B49" s="87">
        <v>800</v>
      </c>
      <c r="C49" s="87" t="s">
        <v>147</v>
      </c>
      <c r="D49" s="87" t="s">
        <v>173</v>
      </c>
      <c r="E49" s="87" t="s">
        <v>133</v>
      </c>
      <c r="F49" s="87" t="s">
        <v>131</v>
      </c>
      <c r="G49" s="88">
        <v>237.5</v>
      </c>
    </row>
    <row r="50" spans="1:7" ht="31.5">
      <c r="A50" s="86" t="s">
        <v>174</v>
      </c>
      <c r="B50" s="87">
        <v>800</v>
      </c>
      <c r="C50" s="87" t="s">
        <v>147</v>
      </c>
      <c r="D50" s="87" t="s">
        <v>173</v>
      </c>
      <c r="E50" s="87" t="s">
        <v>175</v>
      </c>
      <c r="F50" s="87" t="s">
        <v>131</v>
      </c>
      <c r="G50" s="88">
        <v>158</v>
      </c>
    </row>
    <row r="51" spans="1:7" ht="31.5">
      <c r="A51" s="86" t="s">
        <v>150</v>
      </c>
      <c r="B51" s="87">
        <v>800</v>
      </c>
      <c r="C51" s="87" t="s">
        <v>147</v>
      </c>
      <c r="D51" s="87" t="s">
        <v>173</v>
      </c>
      <c r="E51" s="87" t="s">
        <v>175</v>
      </c>
      <c r="F51" s="87" t="s">
        <v>151</v>
      </c>
      <c r="G51" s="88">
        <v>158</v>
      </c>
    </row>
    <row r="52" spans="1:7" ht="47.25">
      <c r="A52" s="86" t="s">
        <v>176</v>
      </c>
      <c r="B52" s="87">
        <v>800</v>
      </c>
      <c r="C52" s="87" t="s">
        <v>147</v>
      </c>
      <c r="D52" s="87" t="s">
        <v>173</v>
      </c>
      <c r="E52" s="87" t="s">
        <v>177</v>
      </c>
      <c r="F52" s="87" t="s">
        <v>131</v>
      </c>
      <c r="G52" s="88">
        <v>79.5</v>
      </c>
    </row>
    <row r="53" spans="1:7" ht="31.5">
      <c r="A53" s="86" t="s">
        <v>150</v>
      </c>
      <c r="B53" s="87">
        <v>800</v>
      </c>
      <c r="C53" s="87" t="s">
        <v>147</v>
      </c>
      <c r="D53" s="87" t="s">
        <v>173</v>
      </c>
      <c r="E53" s="87" t="s">
        <v>177</v>
      </c>
      <c r="F53" s="87" t="s">
        <v>151</v>
      </c>
      <c r="G53" s="88">
        <v>79.5</v>
      </c>
    </row>
    <row r="54" spans="1:7" ht="15.75">
      <c r="A54" s="86" t="s">
        <v>251</v>
      </c>
      <c r="B54" s="87">
        <v>800</v>
      </c>
      <c r="C54" s="87" t="s">
        <v>147</v>
      </c>
      <c r="D54" s="87" t="s">
        <v>178</v>
      </c>
      <c r="E54" s="87" t="s">
        <v>133</v>
      </c>
      <c r="F54" s="87" t="s">
        <v>131</v>
      </c>
      <c r="G54" s="88">
        <v>1670.7719</v>
      </c>
    </row>
    <row r="55" spans="1:7" ht="47.25">
      <c r="A55" s="86" t="s">
        <v>179</v>
      </c>
      <c r="B55" s="87">
        <v>800</v>
      </c>
      <c r="C55" s="87" t="s">
        <v>147</v>
      </c>
      <c r="D55" s="87" t="s">
        <v>178</v>
      </c>
      <c r="E55" s="87" t="s">
        <v>180</v>
      </c>
      <c r="F55" s="87" t="s">
        <v>131</v>
      </c>
      <c r="G55" s="88">
        <v>1670.7719</v>
      </c>
    </row>
    <row r="56" spans="1:7" ht="31.5">
      <c r="A56" s="86" t="s">
        <v>150</v>
      </c>
      <c r="B56" s="87">
        <v>800</v>
      </c>
      <c r="C56" s="87" t="s">
        <v>147</v>
      </c>
      <c r="D56" s="87" t="s">
        <v>178</v>
      </c>
      <c r="E56" s="87" t="s">
        <v>180</v>
      </c>
      <c r="F56" s="87" t="s">
        <v>151</v>
      </c>
      <c r="G56" s="88">
        <v>1670.7719</v>
      </c>
    </row>
    <row r="57" spans="1:7" ht="15.75">
      <c r="A57" s="86" t="s">
        <v>181</v>
      </c>
      <c r="B57" s="87">
        <v>800</v>
      </c>
      <c r="C57" s="87" t="s">
        <v>173</v>
      </c>
      <c r="D57" s="87" t="s">
        <v>132</v>
      </c>
      <c r="E57" s="87" t="s">
        <v>133</v>
      </c>
      <c r="F57" s="87" t="s">
        <v>131</v>
      </c>
      <c r="G57" s="88">
        <f>6416.7946-4-152.7</f>
        <v>6260.0946000000004</v>
      </c>
    </row>
    <row r="58" spans="1:7" ht="15.75">
      <c r="A58" s="86" t="s">
        <v>318</v>
      </c>
      <c r="B58" s="87">
        <v>800</v>
      </c>
      <c r="C58" s="87" t="s">
        <v>173</v>
      </c>
      <c r="D58" s="87" t="s">
        <v>135</v>
      </c>
      <c r="E58" s="87" t="s">
        <v>133</v>
      </c>
      <c r="F58" s="87" t="s">
        <v>131</v>
      </c>
      <c r="G58" s="88">
        <v>10</v>
      </c>
    </row>
    <row r="59" spans="1:7" ht="15.75" customHeight="1">
      <c r="A59" s="86" t="s">
        <v>310</v>
      </c>
      <c r="B59" s="87">
        <v>800</v>
      </c>
      <c r="C59" s="87" t="s">
        <v>173</v>
      </c>
      <c r="D59" s="87" t="s">
        <v>135</v>
      </c>
      <c r="E59" s="87" t="s">
        <v>311</v>
      </c>
      <c r="F59" s="87" t="s">
        <v>131</v>
      </c>
      <c r="G59" s="88">
        <v>10</v>
      </c>
    </row>
    <row r="60" spans="1:7" ht="31.5">
      <c r="A60" s="86" t="s">
        <v>150</v>
      </c>
      <c r="B60" s="87">
        <v>800</v>
      </c>
      <c r="C60" s="87" t="s">
        <v>173</v>
      </c>
      <c r="D60" s="87" t="s">
        <v>135</v>
      </c>
      <c r="E60" s="87" t="s">
        <v>311</v>
      </c>
      <c r="F60" s="87" t="s">
        <v>151</v>
      </c>
      <c r="G60" s="88">
        <v>10</v>
      </c>
    </row>
    <row r="61" spans="1:7" ht="22.5" customHeight="1">
      <c r="A61" s="86" t="s">
        <v>182</v>
      </c>
      <c r="B61" s="87">
        <v>800</v>
      </c>
      <c r="C61" s="87" t="s">
        <v>173</v>
      </c>
      <c r="D61" s="87" t="s">
        <v>143</v>
      </c>
      <c r="E61" s="87" t="s">
        <v>133</v>
      </c>
      <c r="F61" s="87" t="s">
        <v>131</v>
      </c>
      <c r="G61" s="88">
        <f>4506.7946-4-152.7</f>
        <v>4350.0946000000004</v>
      </c>
    </row>
    <row r="62" spans="1:7" ht="63">
      <c r="A62" s="86" t="s">
        <v>304</v>
      </c>
      <c r="B62" s="87">
        <v>800</v>
      </c>
      <c r="C62" s="87" t="s">
        <v>173</v>
      </c>
      <c r="D62" s="87" t="s">
        <v>143</v>
      </c>
      <c r="E62" s="87" t="s">
        <v>305</v>
      </c>
      <c r="F62" s="87" t="s">
        <v>131</v>
      </c>
      <c r="G62" s="88">
        <v>400</v>
      </c>
    </row>
    <row r="63" spans="1:7" ht="31.5">
      <c r="A63" s="86" t="s">
        <v>150</v>
      </c>
      <c r="B63" s="87">
        <v>800</v>
      </c>
      <c r="C63" s="87" t="s">
        <v>173</v>
      </c>
      <c r="D63" s="87" t="s">
        <v>143</v>
      </c>
      <c r="E63" s="87" t="s">
        <v>305</v>
      </c>
      <c r="F63" s="87" t="s">
        <v>151</v>
      </c>
      <c r="G63" s="88">
        <v>400</v>
      </c>
    </row>
    <row r="64" spans="1:7" ht="63">
      <c r="A64" s="86" t="s">
        <v>306</v>
      </c>
      <c r="B64" s="87">
        <v>800</v>
      </c>
      <c r="C64" s="87" t="s">
        <v>173</v>
      </c>
      <c r="D64" s="87" t="s">
        <v>143</v>
      </c>
      <c r="E64" s="87" t="s">
        <v>307</v>
      </c>
      <c r="F64" s="87" t="s">
        <v>131</v>
      </c>
      <c r="G64" s="88">
        <v>357</v>
      </c>
    </row>
    <row r="65" spans="1:7" ht="31.5">
      <c r="A65" s="86" t="s">
        <v>150</v>
      </c>
      <c r="B65" s="87">
        <v>800</v>
      </c>
      <c r="C65" s="87" t="s">
        <v>173</v>
      </c>
      <c r="D65" s="87" t="s">
        <v>143</v>
      </c>
      <c r="E65" s="87" t="s">
        <v>307</v>
      </c>
      <c r="F65" s="87" t="s">
        <v>151</v>
      </c>
      <c r="G65" s="88">
        <v>357</v>
      </c>
    </row>
    <row r="66" spans="1:7" ht="47.25">
      <c r="A66" s="86" t="s">
        <v>308</v>
      </c>
      <c r="B66" s="87">
        <v>800</v>
      </c>
      <c r="C66" s="87" t="s">
        <v>173</v>
      </c>
      <c r="D66" s="87" t="s">
        <v>143</v>
      </c>
      <c r="E66" s="87" t="s">
        <v>309</v>
      </c>
      <c r="F66" s="87" t="s">
        <v>131</v>
      </c>
      <c r="G66" s="88">
        <v>600</v>
      </c>
    </row>
    <row r="67" spans="1:7" ht="31.5">
      <c r="A67" s="86" t="s">
        <v>150</v>
      </c>
      <c r="B67" s="87">
        <v>800</v>
      </c>
      <c r="C67" s="87" t="s">
        <v>173</v>
      </c>
      <c r="D67" s="87" t="s">
        <v>143</v>
      </c>
      <c r="E67" s="87" t="s">
        <v>309</v>
      </c>
      <c r="F67" s="87" t="s">
        <v>151</v>
      </c>
      <c r="G67" s="88">
        <v>600</v>
      </c>
    </row>
    <row r="68" spans="1:7" ht="15.75">
      <c r="A68" s="86" t="s">
        <v>183</v>
      </c>
      <c r="B68" s="87">
        <v>800</v>
      </c>
      <c r="C68" s="87" t="s">
        <v>173</v>
      </c>
      <c r="D68" s="87" t="s">
        <v>143</v>
      </c>
      <c r="E68" s="87" t="s">
        <v>184</v>
      </c>
      <c r="F68" s="87" t="s">
        <v>131</v>
      </c>
      <c r="G68" s="88">
        <v>861</v>
      </c>
    </row>
    <row r="69" spans="1:7" ht="31.5">
      <c r="A69" s="86" t="s">
        <v>150</v>
      </c>
      <c r="B69" s="87">
        <v>800</v>
      </c>
      <c r="C69" s="87" t="s">
        <v>173</v>
      </c>
      <c r="D69" s="87" t="s">
        <v>143</v>
      </c>
      <c r="E69" s="87" t="s">
        <v>184</v>
      </c>
      <c r="F69" s="87" t="s">
        <v>151</v>
      </c>
      <c r="G69" s="88">
        <v>860</v>
      </c>
    </row>
    <row r="70" spans="1:7" ht="15.75">
      <c r="A70" s="86" t="s">
        <v>152</v>
      </c>
      <c r="B70" s="87">
        <v>800</v>
      </c>
      <c r="C70" s="87" t="s">
        <v>173</v>
      </c>
      <c r="D70" s="87" t="s">
        <v>143</v>
      </c>
      <c r="E70" s="87" t="s">
        <v>184</v>
      </c>
      <c r="F70" s="87" t="s">
        <v>81</v>
      </c>
      <c r="G70" s="88">
        <v>1</v>
      </c>
    </row>
    <row r="71" spans="1:7" ht="15.75">
      <c r="A71" s="86" t="s">
        <v>185</v>
      </c>
      <c r="B71" s="87">
        <v>800</v>
      </c>
      <c r="C71" s="87" t="s">
        <v>173</v>
      </c>
      <c r="D71" s="87" t="s">
        <v>143</v>
      </c>
      <c r="E71" s="87" t="s">
        <v>186</v>
      </c>
      <c r="F71" s="87" t="s">
        <v>131</v>
      </c>
      <c r="G71" s="88">
        <v>438.5</v>
      </c>
    </row>
    <row r="72" spans="1:7" ht="42.75" customHeight="1">
      <c r="A72" s="86" t="s">
        <v>150</v>
      </c>
      <c r="B72" s="87">
        <v>800</v>
      </c>
      <c r="C72" s="87" t="s">
        <v>173</v>
      </c>
      <c r="D72" s="87" t="s">
        <v>143</v>
      </c>
      <c r="E72" s="87" t="s">
        <v>186</v>
      </c>
      <c r="F72" s="87" t="s">
        <v>151</v>
      </c>
      <c r="G72" s="88">
        <v>438.5</v>
      </c>
    </row>
    <row r="73" spans="1:7" ht="47.25">
      <c r="A73" s="86" t="s">
        <v>187</v>
      </c>
      <c r="B73" s="87">
        <v>800</v>
      </c>
      <c r="C73" s="87" t="s">
        <v>173</v>
      </c>
      <c r="D73" s="87" t="s">
        <v>143</v>
      </c>
      <c r="E73" s="87" t="s">
        <v>188</v>
      </c>
      <c r="F73" s="87" t="s">
        <v>131</v>
      </c>
      <c r="G73" s="88">
        <v>82</v>
      </c>
    </row>
    <row r="74" spans="1:7" ht="31.5">
      <c r="A74" s="86" t="s">
        <v>150</v>
      </c>
      <c r="B74" s="87">
        <v>800</v>
      </c>
      <c r="C74" s="87" t="s">
        <v>173</v>
      </c>
      <c r="D74" s="87" t="s">
        <v>143</v>
      </c>
      <c r="E74" s="87" t="s">
        <v>188</v>
      </c>
      <c r="F74" s="87" t="s">
        <v>151</v>
      </c>
      <c r="G74" s="88">
        <v>82</v>
      </c>
    </row>
    <row r="75" spans="1:7" ht="15.75">
      <c r="A75" s="86" t="s">
        <v>189</v>
      </c>
      <c r="B75" s="87">
        <v>800</v>
      </c>
      <c r="C75" s="87" t="s">
        <v>173</v>
      </c>
      <c r="D75" s="87" t="s">
        <v>143</v>
      </c>
      <c r="E75" s="87" t="s">
        <v>190</v>
      </c>
      <c r="F75" s="87" t="s">
        <v>131</v>
      </c>
      <c r="G75" s="88">
        <f>1358.2946-4+67.3</f>
        <v>1421.5945999999999</v>
      </c>
    </row>
    <row r="76" spans="1:7" ht="31.5">
      <c r="A76" s="86" t="s">
        <v>150</v>
      </c>
      <c r="B76" s="87">
        <v>800</v>
      </c>
      <c r="C76" s="87" t="s">
        <v>173</v>
      </c>
      <c r="D76" s="87" t="s">
        <v>143</v>
      </c>
      <c r="E76" s="87" t="s">
        <v>190</v>
      </c>
      <c r="F76" s="87" t="s">
        <v>151</v>
      </c>
      <c r="G76" s="88">
        <f>1358.2946-4+67.3</f>
        <v>1421.5945999999999</v>
      </c>
    </row>
    <row r="77" spans="1:7" ht="78.75">
      <c r="A77" s="86" t="s">
        <v>312</v>
      </c>
      <c r="B77" s="87">
        <v>800</v>
      </c>
      <c r="C77" s="87" t="s">
        <v>173</v>
      </c>
      <c r="D77" s="87" t="s">
        <v>143</v>
      </c>
      <c r="E77" s="87" t="s">
        <v>313</v>
      </c>
      <c r="F77" s="87" t="s">
        <v>131</v>
      </c>
      <c r="G77" s="88">
        <v>20</v>
      </c>
    </row>
    <row r="78" spans="1:7" ht="31.5">
      <c r="A78" s="86" t="s">
        <v>150</v>
      </c>
      <c r="B78" s="87">
        <v>800</v>
      </c>
      <c r="C78" s="87" t="s">
        <v>173</v>
      </c>
      <c r="D78" s="87" t="s">
        <v>143</v>
      </c>
      <c r="E78" s="87" t="s">
        <v>313</v>
      </c>
      <c r="F78" s="87" t="s">
        <v>151</v>
      </c>
      <c r="G78" s="88">
        <v>20</v>
      </c>
    </row>
    <row r="79" spans="1:7" ht="78.75">
      <c r="A79" s="86" t="s">
        <v>314</v>
      </c>
      <c r="B79" s="87">
        <v>800</v>
      </c>
      <c r="C79" s="87" t="s">
        <v>173</v>
      </c>
      <c r="D79" s="87" t="s">
        <v>143</v>
      </c>
      <c r="E79" s="87" t="s">
        <v>315</v>
      </c>
      <c r="F79" s="87" t="s">
        <v>131</v>
      </c>
      <c r="G79" s="88">
        <v>20</v>
      </c>
    </row>
    <row r="80" spans="1:7" ht="31.5">
      <c r="A80" s="86" t="s">
        <v>150</v>
      </c>
      <c r="B80" s="87">
        <v>800</v>
      </c>
      <c r="C80" s="87" t="s">
        <v>173</v>
      </c>
      <c r="D80" s="87" t="s">
        <v>143</v>
      </c>
      <c r="E80" s="87" t="s">
        <v>315</v>
      </c>
      <c r="F80" s="87" t="s">
        <v>151</v>
      </c>
      <c r="G80" s="88">
        <v>20</v>
      </c>
    </row>
    <row r="81" spans="1:7" ht="46.5" customHeight="1">
      <c r="A81" s="86" t="s">
        <v>316</v>
      </c>
      <c r="B81" s="87">
        <v>800</v>
      </c>
      <c r="C81" s="87" t="s">
        <v>173</v>
      </c>
      <c r="D81" s="87" t="s">
        <v>143</v>
      </c>
      <c r="E81" s="87" t="s">
        <v>297</v>
      </c>
      <c r="F81" s="87" t="s">
        <v>131</v>
      </c>
      <c r="G81" s="88">
        <v>150</v>
      </c>
    </row>
    <row r="82" spans="1:7" ht="31.5">
      <c r="A82" s="86" t="s">
        <v>150</v>
      </c>
      <c r="B82" s="87">
        <v>800</v>
      </c>
      <c r="C82" s="87" t="s">
        <v>173</v>
      </c>
      <c r="D82" s="87" t="s">
        <v>143</v>
      </c>
      <c r="E82" s="87" t="s">
        <v>297</v>
      </c>
      <c r="F82" s="87" t="s">
        <v>151</v>
      </c>
      <c r="G82" s="88">
        <v>150</v>
      </c>
    </row>
    <row r="83" spans="1:7" ht="31.5">
      <c r="A83" s="86" t="s">
        <v>191</v>
      </c>
      <c r="B83" s="87">
        <v>800</v>
      </c>
      <c r="C83" s="87" t="s">
        <v>173</v>
      </c>
      <c r="D83" s="87" t="s">
        <v>173</v>
      </c>
      <c r="E83" s="87" t="s">
        <v>133</v>
      </c>
      <c r="F83" s="87" t="s">
        <v>131</v>
      </c>
      <c r="G83" s="88">
        <v>1900</v>
      </c>
    </row>
    <row r="84" spans="1:7" ht="31.5">
      <c r="A84" s="86" t="s">
        <v>243</v>
      </c>
      <c r="B84" s="87">
        <v>800</v>
      </c>
      <c r="C84" s="87" t="s">
        <v>173</v>
      </c>
      <c r="D84" s="87" t="s">
        <v>173</v>
      </c>
      <c r="E84" s="87" t="s">
        <v>192</v>
      </c>
      <c r="F84" s="87" t="s">
        <v>131</v>
      </c>
      <c r="G84" s="88">
        <v>1900</v>
      </c>
    </row>
    <row r="85" spans="1:7" ht="31.5">
      <c r="A85" s="86" t="s">
        <v>150</v>
      </c>
      <c r="B85" s="87">
        <v>800</v>
      </c>
      <c r="C85" s="87" t="s">
        <v>173</v>
      </c>
      <c r="D85" s="87" t="s">
        <v>173</v>
      </c>
      <c r="E85" s="87" t="s">
        <v>192</v>
      </c>
      <c r="F85" s="87" t="s">
        <v>151</v>
      </c>
      <c r="G85" s="88">
        <v>1900</v>
      </c>
    </row>
    <row r="86" spans="1:7" ht="15.75">
      <c r="A86" s="86" t="s">
        <v>252</v>
      </c>
      <c r="B86" s="87">
        <v>800</v>
      </c>
      <c r="C86" s="87" t="s">
        <v>200</v>
      </c>
      <c r="D86" s="87" t="s">
        <v>132</v>
      </c>
      <c r="E86" s="87" t="s">
        <v>133</v>
      </c>
      <c r="F86" s="87" t="s">
        <v>131</v>
      </c>
      <c r="G86" s="88">
        <v>50</v>
      </c>
    </row>
    <row r="87" spans="1:7" ht="15.75">
      <c r="A87" s="86" t="s">
        <v>253</v>
      </c>
      <c r="B87" s="87">
        <v>800</v>
      </c>
      <c r="C87" s="87" t="s">
        <v>200</v>
      </c>
      <c r="D87" s="87" t="s">
        <v>137</v>
      </c>
      <c r="E87" s="87" t="s">
        <v>133</v>
      </c>
      <c r="F87" s="87" t="s">
        <v>131</v>
      </c>
      <c r="G87" s="88">
        <v>50</v>
      </c>
    </row>
    <row r="88" spans="1:7" ht="31.5">
      <c r="A88" s="86" t="s">
        <v>244</v>
      </c>
      <c r="B88" s="87">
        <v>800</v>
      </c>
      <c r="C88" s="87" t="s">
        <v>200</v>
      </c>
      <c r="D88" s="87" t="s">
        <v>137</v>
      </c>
      <c r="E88" s="87" t="s">
        <v>245</v>
      </c>
      <c r="F88" s="87" t="s">
        <v>131</v>
      </c>
      <c r="G88" s="88">
        <v>50</v>
      </c>
    </row>
    <row r="89" spans="1:7" ht="31.5">
      <c r="A89" s="86" t="s">
        <v>150</v>
      </c>
      <c r="B89" s="87">
        <v>800</v>
      </c>
      <c r="C89" s="87" t="s">
        <v>200</v>
      </c>
      <c r="D89" s="87" t="s">
        <v>137</v>
      </c>
      <c r="E89" s="87" t="s">
        <v>245</v>
      </c>
      <c r="F89" s="87" t="s">
        <v>151</v>
      </c>
      <c r="G89" s="88">
        <v>50</v>
      </c>
    </row>
    <row r="90" spans="1:7" ht="31.5">
      <c r="A90" s="86" t="s">
        <v>254</v>
      </c>
      <c r="B90" s="87">
        <v>800</v>
      </c>
      <c r="C90" s="87" t="s">
        <v>255</v>
      </c>
      <c r="D90" s="87" t="s">
        <v>132</v>
      </c>
      <c r="E90" s="87" t="s">
        <v>133</v>
      </c>
      <c r="F90" s="87" t="s">
        <v>131</v>
      </c>
      <c r="G90" s="88">
        <v>30</v>
      </c>
    </row>
    <row r="91" spans="1:7" ht="15.75">
      <c r="A91" s="86" t="s">
        <v>256</v>
      </c>
      <c r="B91" s="87">
        <v>800</v>
      </c>
      <c r="C91" s="87" t="s">
        <v>255</v>
      </c>
      <c r="D91" s="87" t="s">
        <v>135</v>
      </c>
      <c r="E91" s="87" t="s">
        <v>133</v>
      </c>
      <c r="F91" s="87" t="s">
        <v>131</v>
      </c>
      <c r="G91" s="88">
        <v>30</v>
      </c>
    </row>
    <row r="92" spans="1:7" ht="110.25">
      <c r="A92" s="86" t="s">
        <v>248</v>
      </c>
      <c r="B92" s="87">
        <v>800</v>
      </c>
      <c r="C92" s="87" t="s">
        <v>255</v>
      </c>
      <c r="D92" s="87" t="s">
        <v>135</v>
      </c>
      <c r="E92" s="87" t="s">
        <v>249</v>
      </c>
      <c r="F92" s="87" t="s">
        <v>131</v>
      </c>
      <c r="G92" s="88">
        <v>30</v>
      </c>
    </row>
    <row r="93" spans="1:7" ht="31.5">
      <c r="A93" s="86" t="s">
        <v>150</v>
      </c>
      <c r="B93" s="87">
        <v>800</v>
      </c>
      <c r="C93" s="87" t="s">
        <v>255</v>
      </c>
      <c r="D93" s="87" t="s">
        <v>135</v>
      </c>
      <c r="E93" s="87" t="s">
        <v>249</v>
      </c>
      <c r="F93" s="87" t="s">
        <v>151</v>
      </c>
      <c r="G93" s="88">
        <v>0</v>
      </c>
    </row>
    <row r="94" spans="1:7" ht="15.75">
      <c r="A94" s="86" t="s">
        <v>161</v>
      </c>
      <c r="B94" s="87">
        <v>800</v>
      </c>
      <c r="C94" s="87" t="s">
        <v>255</v>
      </c>
      <c r="D94" s="87" t="s">
        <v>135</v>
      </c>
      <c r="E94" s="87" t="s">
        <v>249</v>
      </c>
      <c r="F94" s="87" t="s">
        <v>162</v>
      </c>
      <c r="G94" s="88">
        <v>30</v>
      </c>
    </row>
    <row r="95" spans="1:7" ht="15.75">
      <c r="A95" s="86" t="s">
        <v>193</v>
      </c>
      <c r="B95" s="87">
        <v>800</v>
      </c>
      <c r="C95" s="87" t="s">
        <v>168</v>
      </c>
      <c r="D95" s="87" t="s">
        <v>132</v>
      </c>
      <c r="E95" s="87" t="s">
        <v>133</v>
      </c>
      <c r="F95" s="87" t="s">
        <v>131</v>
      </c>
      <c r="G95" s="88">
        <f>245.5-28.5</f>
        <v>217</v>
      </c>
    </row>
    <row r="96" spans="1:7" ht="15.75">
      <c r="A96" s="86" t="s">
        <v>194</v>
      </c>
      <c r="B96" s="87">
        <v>800</v>
      </c>
      <c r="C96" s="87" t="s">
        <v>168</v>
      </c>
      <c r="D96" s="87" t="s">
        <v>135</v>
      </c>
      <c r="E96" s="87" t="s">
        <v>133</v>
      </c>
      <c r="F96" s="87" t="s">
        <v>131</v>
      </c>
      <c r="G96" s="88">
        <f>172+3.5</f>
        <v>175.5</v>
      </c>
    </row>
    <row r="97" spans="1:7" ht="31.5">
      <c r="A97" s="86" t="s">
        <v>195</v>
      </c>
      <c r="B97" s="87">
        <v>800</v>
      </c>
      <c r="C97" s="87" t="s">
        <v>168</v>
      </c>
      <c r="D97" s="87" t="s">
        <v>135</v>
      </c>
      <c r="E97" s="87" t="s">
        <v>196</v>
      </c>
      <c r="F97" s="87" t="s">
        <v>131</v>
      </c>
      <c r="G97" s="88">
        <f t="shared" ref="G97:G98" si="1">172+3.5</f>
        <v>175.5</v>
      </c>
    </row>
    <row r="98" spans="1:7" ht="31.5">
      <c r="A98" s="86" t="s">
        <v>197</v>
      </c>
      <c r="B98" s="87">
        <v>800</v>
      </c>
      <c r="C98" s="87" t="s">
        <v>168</v>
      </c>
      <c r="D98" s="87" t="s">
        <v>135</v>
      </c>
      <c r="E98" s="87" t="s">
        <v>196</v>
      </c>
      <c r="F98" s="87" t="s">
        <v>198</v>
      </c>
      <c r="G98" s="88">
        <f t="shared" si="1"/>
        <v>175.5</v>
      </c>
    </row>
    <row r="99" spans="1:7" ht="31.5">
      <c r="A99" s="86" t="s">
        <v>199</v>
      </c>
      <c r="B99" s="87">
        <v>800</v>
      </c>
      <c r="C99" s="87" t="s">
        <v>168</v>
      </c>
      <c r="D99" s="87" t="s">
        <v>200</v>
      </c>
      <c r="E99" s="87" t="s">
        <v>133</v>
      </c>
      <c r="F99" s="87" t="s">
        <v>131</v>
      </c>
      <c r="G99" s="88">
        <f>73.5-32</f>
        <v>41.5</v>
      </c>
    </row>
    <row r="100" spans="1:7" ht="31.5">
      <c r="A100" s="86" t="s">
        <v>286</v>
      </c>
      <c r="B100" s="87">
        <v>800</v>
      </c>
      <c r="C100" s="87" t="s">
        <v>168</v>
      </c>
      <c r="D100" s="87" t="s">
        <v>200</v>
      </c>
      <c r="E100" s="87" t="s">
        <v>291</v>
      </c>
      <c r="F100" s="87" t="s">
        <v>131</v>
      </c>
      <c r="G100" s="88">
        <v>41.5</v>
      </c>
    </row>
    <row r="101" spans="1:7" ht="31.5">
      <c r="A101" s="89" t="s">
        <v>150</v>
      </c>
      <c r="B101" s="90">
        <v>800</v>
      </c>
      <c r="C101" s="90" t="s">
        <v>168</v>
      </c>
      <c r="D101" s="90" t="s">
        <v>200</v>
      </c>
      <c r="E101" s="90" t="s">
        <v>291</v>
      </c>
      <c r="F101" s="90" t="s">
        <v>151</v>
      </c>
      <c r="G101" s="91">
        <v>41.5</v>
      </c>
    </row>
    <row r="102" spans="1:7" ht="15.75">
      <c r="A102" s="92" t="s">
        <v>201</v>
      </c>
      <c r="B102" s="93"/>
      <c r="C102" s="93"/>
      <c r="D102" s="93"/>
      <c r="E102" s="93"/>
      <c r="F102" s="94"/>
      <c r="G102" s="95">
        <f>12745.8065-82</f>
        <v>12663.806500000001</v>
      </c>
    </row>
    <row r="103" spans="1:7" ht="15.75">
      <c r="A103" s="5"/>
      <c r="B103" s="5"/>
      <c r="C103" s="5"/>
      <c r="D103" s="5"/>
      <c r="E103" s="5"/>
      <c r="F103" s="5"/>
      <c r="G103" s="1" t="s">
        <v>71</v>
      </c>
    </row>
  </sheetData>
  <mergeCells count="12">
    <mergeCell ref="A1:D1"/>
    <mergeCell ref="E1:G1"/>
    <mergeCell ref="A2:G2"/>
    <mergeCell ref="A3:G3"/>
    <mergeCell ref="A4:G4"/>
    <mergeCell ref="A14:G15"/>
    <mergeCell ref="F16:G16"/>
    <mergeCell ref="A7:G7"/>
    <mergeCell ref="A8:G8"/>
    <mergeCell ref="A9:G9"/>
    <mergeCell ref="A10:G10"/>
    <mergeCell ref="A11:G11"/>
  </mergeCells>
  <pageMargins left="0.7" right="0.7" top="0.75" bottom="0.75" header="0.51180555555555496" footer="0.51180555555555496"/>
  <pageSetup paperSize="9" scale="55" firstPageNumber="0" orientation="portrait" horizontalDpi="300" verticalDpi="300" r:id="rId1"/>
  <rowBreaks count="1" manualBreakCount="1">
    <brk id="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101"/>
  <sheetViews>
    <sheetView view="pageBreakPreview" workbookViewId="0">
      <selection activeCell="A7" sqref="A7:F7"/>
    </sheetView>
  </sheetViews>
  <sheetFormatPr defaultRowHeight="15"/>
  <cols>
    <col min="1" max="1" width="49.140625" customWidth="1"/>
    <col min="2" max="2" width="15" customWidth="1"/>
    <col min="3" max="3" width="10.85546875" customWidth="1"/>
    <col min="4" max="4" width="12.85546875" customWidth="1"/>
    <col min="5" max="5" width="8.7109375" customWidth="1"/>
    <col min="6" max="6" width="8" customWidth="1"/>
    <col min="7" max="7" width="9.140625" hidden="1" customWidth="1"/>
    <col min="8" max="1026" width="8.7109375" customWidth="1"/>
  </cols>
  <sheetData>
    <row r="1" spans="1:7" ht="15.75">
      <c r="A1" s="128"/>
      <c r="B1" s="128"/>
      <c r="C1" s="128"/>
      <c r="D1" s="128" t="s">
        <v>330</v>
      </c>
      <c r="E1" s="128"/>
      <c r="F1" s="128"/>
      <c r="G1" s="31"/>
    </row>
    <row r="2" spans="1:7" ht="15.75">
      <c r="A2" s="122" t="s">
        <v>323</v>
      </c>
      <c r="B2" s="122"/>
      <c r="C2" s="122"/>
      <c r="D2" s="122"/>
      <c r="E2" s="122"/>
      <c r="F2" s="122"/>
      <c r="G2" s="31"/>
    </row>
    <row r="3" spans="1:7" ht="15.75">
      <c r="A3" s="122" t="s">
        <v>322</v>
      </c>
      <c r="B3" s="122"/>
      <c r="C3" s="122"/>
      <c r="D3" s="122"/>
      <c r="E3" s="122"/>
      <c r="F3" s="122"/>
      <c r="G3" s="31"/>
    </row>
    <row r="4" spans="1:7" ht="15.75">
      <c r="A4" s="122" t="s">
        <v>239</v>
      </c>
      <c r="B4" s="122"/>
      <c r="C4" s="122"/>
      <c r="D4" s="122"/>
      <c r="E4" s="122"/>
      <c r="F4" s="122"/>
      <c r="G4" s="26"/>
    </row>
    <row r="5" spans="1:7" ht="15.75">
      <c r="A5" s="59"/>
      <c r="B5" s="59"/>
      <c r="C5" s="59"/>
      <c r="D5" s="59"/>
      <c r="E5" s="59"/>
      <c r="F5" s="59" t="s">
        <v>268</v>
      </c>
      <c r="G5" s="26"/>
    </row>
    <row r="6" spans="1:7" ht="15.75">
      <c r="A6" s="122" t="s">
        <v>259</v>
      </c>
      <c r="B6" s="122"/>
      <c r="C6" s="122"/>
      <c r="D6" s="122"/>
      <c r="E6" s="122"/>
      <c r="F6" s="122"/>
      <c r="G6" s="31"/>
    </row>
    <row r="7" spans="1:7" ht="15.75">
      <c r="A7" s="133" t="s">
        <v>335</v>
      </c>
      <c r="B7" s="133"/>
      <c r="C7" s="133"/>
      <c r="D7" s="133"/>
      <c r="E7" s="133"/>
      <c r="F7" s="133"/>
      <c r="G7" s="31"/>
    </row>
    <row r="8" spans="1:7" ht="15.75">
      <c r="A8" s="128" t="s">
        <v>331</v>
      </c>
      <c r="B8" s="128"/>
      <c r="C8" s="128"/>
      <c r="D8" s="128"/>
      <c r="E8" s="128"/>
      <c r="F8" s="128"/>
      <c r="G8" s="31"/>
    </row>
    <row r="9" spans="1:7" ht="15.75">
      <c r="A9" s="122" t="s">
        <v>72</v>
      </c>
      <c r="B9" s="122"/>
      <c r="C9" s="122"/>
      <c r="D9" s="122"/>
      <c r="E9" s="122"/>
      <c r="F9" s="122"/>
      <c r="G9" s="31"/>
    </row>
    <row r="10" spans="1:7" ht="15.75">
      <c r="A10" s="122" t="s">
        <v>73</v>
      </c>
      <c r="B10" s="122"/>
      <c r="C10" s="122"/>
      <c r="D10" s="122"/>
      <c r="E10" s="122"/>
      <c r="F10" s="122"/>
      <c r="G10" s="31"/>
    </row>
    <row r="11" spans="1:7" ht="15.75">
      <c r="A11" s="122" t="s">
        <v>272</v>
      </c>
      <c r="B11" s="122"/>
      <c r="C11" s="122"/>
      <c r="D11" s="122"/>
      <c r="E11" s="122"/>
      <c r="F11" s="122"/>
      <c r="G11" s="31"/>
    </row>
    <row r="12" spans="1:7" ht="15.75">
      <c r="A12" s="71"/>
      <c r="B12" s="71"/>
      <c r="C12" s="31"/>
      <c r="D12" s="31"/>
      <c r="E12" s="31"/>
      <c r="F12" s="31"/>
      <c r="G12" s="31"/>
    </row>
    <row r="13" spans="1:7" ht="66.75" customHeight="1">
      <c r="A13" s="124" t="s">
        <v>273</v>
      </c>
      <c r="B13" s="124"/>
      <c r="C13" s="124"/>
      <c r="D13" s="124"/>
      <c r="E13" s="124"/>
      <c r="F13" s="124"/>
      <c r="G13" s="124"/>
    </row>
    <row r="14" spans="1:7" ht="15.75">
      <c r="A14" s="26"/>
      <c r="B14" s="26"/>
      <c r="C14" s="26"/>
      <c r="D14" s="26"/>
      <c r="E14" s="26"/>
      <c r="F14" s="26"/>
      <c r="G14" s="26"/>
    </row>
    <row r="15" spans="1:7" ht="16.5" thickBot="1">
      <c r="A15" s="47"/>
      <c r="B15" s="47"/>
      <c r="C15" s="47"/>
      <c r="D15" s="132" t="s">
        <v>270</v>
      </c>
      <c r="E15" s="132"/>
      <c r="F15" s="132"/>
      <c r="G15" s="132"/>
    </row>
    <row r="16" spans="1:7" ht="29.25" customHeight="1" thickBot="1">
      <c r="A16" s="60" t="s">
        <v>74</v>
      </c>
      <c r="B16" s="85" t="s">
        <v>128</v>
      </c>
      <c r="C16" s="85" t="s">
        <v>202</v>
      </c>
      <c r="D16" s="85" t="s">
        <v>76</v>
      </c>
      <c r="E16" s="85" t="s">
        <v>77</v>
      </c>
      <c r="F16" s="60" t="s">
        <v>10</v>
      </c>
      <c r="G16" s="82" t="s">
        <v>10</v>
      </c>
    </row>
    <row r="17" spans="1:7" ht="14.25" customHeight="1">
      <c r="A17" s="13">
        <v>1</v>
      </c>
      <c r="B17" s="13">
        <v>2</v>
      </c>
      <c r="C17" s="70" t="s">
        <v>78</v>
      </c>
      <c r="D17" s="70" t="s">
        <v>79</v>
      </c>
      <c r="E17" s="70" t="s">
        <v>80</v>
      </c>
      <c r="F17" s="70" t="s">
        <v>130</v>
      </c>
      <c r="G17" s="83" t="s">
        <v>130</v>
      </c>
    </row>
    <row r="18" spans="1:7" ht="15.75">
      <c r="A18" s="86" t="s">
        <v>134</v>
      </c>
      <c r="B18" s="87" t="s">
        <v>135</v>
      </c>
      <c r="C18" s="87" t="s">
        <v>132</v>
      </c>
      <c r="D18" s="87" t="s">
        <v>133</v>
      </c>
      <c r="E18" s="87" t="s">
        <v>131</v>
      </c>
      <c r="F18" s="88">
        <f>3790.6+4+99.2</f>
        <v>3893.7999999999997</v>
      </c>
      <c r="G18" s="84">
        <f>3421600+134000</f>
        <v>3555600</v>
      </c>
    </row>
    <row r="19" spans="1:7" ht="47.25">
      <c r="A19" s="86" t="s">
        <v>136</v>
      </c>
      <c r="B19" s="87" t="s">
        <v>135</v>
      </c>
      <c r="C19" s="87" t="s">
        <v>137</v>
      </c>
      <c r="D19" s="87" t="s">
        <v>133</v>
      </c>
      <c r="E19" s="87" t="s">
        <v>131</v>
      </c>
      <c r="F19" s="88">
        <v>630.38499999999999</v>
      </c>
      <c r="G19" s="84">
        <f>630385+24000</f>
        <v>654385</v>
      </c>
    </row>
    <row r="20" spans="1:7" ht="47.25">
      <c r="A20" s="86" t="s">
        <v>138</v>
      </c>
      <c r="B20" s="87" t="s">
        <v>135</v>
      </c>
      <c r="C20" s="87" t="s">
        <v>137</v>
      </c>
      <c r="D20" s="87" t="s">
        <v>139</v>
      </c>
      <c r="E20" s="87" t="s">
        <v>131</v>
      </c>
      <c r="F20" s="88">
        <v>630.38499999999999</v>
      </c>
      <c r="G20" s="84">
        <f>630385+24000</f>
        <v>654385</v>
      </c>
    </row>
    <row r="21" spans="1:7" ht="94.5">
      <c r="A21" s="86" t="s">
        <v>140</v>
      </c>
      <c r="B21" s="87" t="s">
        <v>135</v>
      </c>
      <c r="C21" s="87" t="s">
        <v>137</v>
      </c>
      <c r="D21" s="87" t="s">
        <v>139</v>
      </c>
      <c r="E21" s="87" t="s">
        <v>141</v>
      </c>
      <c r="F21" s="88">
        <v>630.38499999999999</v>
      </c>
      <c r="G21" s="31"/>
    </row>
    <row r="22" spans="1:7" ht="63">
      <c r="A22" s="86" t="s">
        <v>142</v>
      </c>
      <c r="B22" s="87" t="s">
        <v>135</v>
      </c>
      <c r="C22" s="87" t="s">
        <v>143</v>
      </c>
      <c r="D22" s="87" t="s">
        <v>133</v>
      </c>
      <c r="E22" s="87" t="s">
        <v>131</v>
      </c>
      <c r="F22" s="88">
        <f>21.6-7.2</f>
        <v>14.400000000000002</v>
      </c>
      <c r="G22" s="31"/>
    </row>
    <row r="23" spans="1:7" ht="63">
      <c r="A23" s="86" t="s">
        <v>144</v>
      </c>
      <c r="B23" s="87" t="s">
        <v>135</v>
      </c>
      <c r="C23" s="87" t="s">
        <v>143</v>
      </c>
      <c r="D23" s="87" t="s">
        <v>145</v>
      </c>
      <c r="E23" s="87" t="s">
        <v>131</v>
      </c>
      <c r="F23" s="88">
        <f t="shared" ref="F23" si="0">21.6-7.2</f>
        <v>14.400000000000002</v>
      </c>
      <c r="G23" s="31"/>
    </row>
    <row r="24" spans="1:7" ht="86.25" customHeight="1">
      <c r="A24" s="86" t="s">
        <v>140</v>
      </c>
      <c r="B24" s="87" t="s">
        <v>135</v>
      </c>
      <c r="C24" s="87" t="s">
        <v>143</v>
      </c>
      <c r="D24" s="87" t="s">
        <v>145</v>
      </c>
      <c r="E24" s="87" t="s">
        <v>141</v>
      </c>
      <c r="F24" s="88">
        <f>21.6-7.2</f>
        <v>14.400000000000002</v>
      </c>
      <c r="G24" s="31"/>
    </row>
    <row r="25" spans="1:7" ht="78.75">
      <c r="A25" s="86" t="s">
        <v>146</v>
      </c>
      <c r="B25" s="87" t="s">
        <v>135</v>
      </c>
      <c r="C25" s="87" t="s">
        <v>147</v>
      </c>
      <c r="D25" s="87" t="s">
        <v>133</v>
      </c>
      <c r="E25" s="87" t="s">
        <v>131</v>
      </c>
      <c r="F25" s="88">
        <f>2838.615+4+106.4</f>
        <v>2949.0149999999999</v>
      </c>
      <c r="G25" s="31"/>
    </row>
    <row r="26" spans="1:7" ht="31.5">
      <c r="A26" s="86" t="s">
        <v>148</v>
      </c>
      <c r="B26" s="87" t="s">
        <v>135</v>
      </c>
      <c r="C26" s="87" t="s">
        <v>147</v>
      </c>
      <c r="D26" s="87" t="s">
        <v>149</v>
      </c>
      <c r="E26" s="87" t="s">
        <v>131</v>
      </c>
      <c r="F26" s="88">
        <f>2352.615+4+106.4</f>
        <v>2463.0149999999999</v>
      </c>
      <c r="G26" s="31"/>
    </row>
    <row r="27" spans="1:7" ht="94.5">
      <c r="A27" s="86" t="s">
        <v>140</v>
      </c>
      <c r="B27" s="87" t="s">
        <v>135</v>
      </c>
      <c r="C27" s="87" t="s">
        <v>147</v>
      </c>
      <c r="D27" s="87" t="s">
        <v>149</v>
      </c>
      <c r="E27" s="87" t="s">
        <v>141</v>
      </c>
      <c r="F27" s="88">
        <f>1732.615+102.9</f>
        <v>1835.5150000000001</v>
      </c>
      <c r="G27" s="31"/>
    </row>
    <row r="28" spans="1:7" ht="31.5">
      <c r="A28" s="86" t="s">
        <v>150</v>
      </c>
      <c r="B28" s="87" t="s">
        <v>135</v>
      </c>
      <c r="C28" s="87" t="s">
        <v>147</v>
      </c>
      <c r="D28" s="87" t="s">
        <v>149</v>
      </c>
      <c r="E28" s="87" t="s">
        <v>151</v>
      </c>
      <c r="F28" s="88">
        <v>604.4</v>
      </c>
      <c r="G28" s="31"/>
    </row>
    <row r="29" spans="1:7" ht="15.75">
      <c r="A29" s="86" t="s">
        <v>152</v>
      </c>
      <c r="B29" s="87" t="s">
        <v>135</v>
      </c>
      <c r="C29" s="87" t="s">
        <v>147</v>
      </c>
      <c r="D29" s="87" t="s">
        <v>149</v>
      </c>
      <c r="E29" s="87" t="s">
        <v>81</v>
      </c>
      <c r="F29" s="88">
        <f>15.6+4+3.5</f>
        <v>23.1</v>
      </c>
      <c r="G29" s="31"/>
    </row>
    <row r="30" spans="1:7" ht="31.5">
      <c r="A30" s="86" t="s">
        <v>153</v>
      </c>
      <c r="B30" s="87" t="s">
        <v>135</v>
      </c>
      <c r="C30" s="87" t="s">
        <v>147</v>
      </c>
      <c r="D30" s="87" t="s">
        <v>154</v>
      </c>
      <c r="E30" s="87" t="s">
        <v>131</v>
      </c>
      <c r="F30" s="88">
        <v>486</v>
      </c>
      <c r="G30" s="31"/>
    </row>
    <row r="31" spans="1:7" ht="94.5">
      <c r="A31" s="86" t="s">
        <v>140</v>
      </c>
      <c r="B31" s="87" t="s">
        <v>135</v>
      </c>
      <c r="C31" s="87" t="s">
        <v>147</v>
      </c>
      <c r="D31" s="87" t="s">
        <v>154</v>
      </c>
      <c r="E31" s="87" t="s">
        <v>141</v>
      </c>
      <c r="F31" s="88">
        <v>486</v>
      </c>
      <c r="G31" s="31"/>
    </row>
    <row r="32" spans="1:7" ht="15.75">
      <c r="A32" s="86" t="s">
        <v>155</v>
      </c>
      <c r="B32" s="87" t="s">
        <v>135</v>
      </c>
      <c r="C32" s="87" t="s">
        <v>156</v>
      </c>
      <c r="D32" s="87" t="s">
        <v>133</v>
      </c>
      <c r="E32" s="87" t="s">
        <v>131</v>
      </c>
      <c r="F32" s="88">
        <v>300</v>
      </c>
      <c r="G32" s="31"/>
    </row>
    <row r="33" spans="1:7" ht="47.25">
      <c r="A33" s="86" t="s">
        <v>157</v>
      </c>
      <c r="B33" s="87" t="s">
        <v>135</v>
      </c>
      <c r="C33" s="87" t="s">
        <v>156</v>
      </c>
      <c r="D33" s="87" t="s">
        <v>158</v>
      </c>
      <c r="E33" s="87" t="s">
        <v>131</v>
      </c>
      <c r="F33" s="88">
        <v>50</v>
      </c>
      <c r="G33" s="31"/>
    </row>
    <row r="34" spans="1:7" ht="31.5">
      <c r="A34" s="86" t="s">
        <v>150</v>
      </c>
      <c r="B34" s="87" t="s">
        <v>135</v>
      </c>
      <c r="C34" s="87" t="s">
        <v>156</v>
      </c>
      <c r="D34" s="87" t="s">
        <v>158</v>
      </c>
      <c r="E34" s="87" t="s">
        <v>151</v>
      </c>
      <c r="F34" s="88">
        <v>50</v>
      </c>
      <c r="G34" s="31"/>
    </row>
    <row r="35" spans="1:7" ht="110.25">
      <c r="A35" s="86" t="s">
        <v>159</v>
      </c>
      <c r="B35" s="87" t="s">
        <v>135</v>
      </c>
      <c r="C35" s="87" t="s">
        <v>156</v>
      </c>
      <c r="D35" s="87" t="s">
        <v>160</v>
      </c>
      <c r="E35" s="87" t="s">
        <v>131</v>
      </c>
      <c r="F35" s="88">
        <v>250</v>
      </c>
      <c r="G35" s="31"/>
    </row>
    <row r="36" spans="1:7" ht="15.75">
      <c r="A36" s="86" t="s">
        <v>161</v>
      </c>
      <c r="B36" s="87" t="s">
        <v>135</v>
      </c>
      <c r="C36" s="87" t="s">
        <v>156</v>
      </c>
      <c r="D36" s="87" t="s">
        <v>160</v>
      </c>
      <c r="E36" s="87" t="s">
        <v>162</v>
      </c>
      <c r="F36" s="88">
        <v>250</v>
      </c>
      <c r="G36" s="31"/>
    </row>
    <row r="37" spans="1:7" ht="15.75">
      <c r="A37" s="86" t="s">
        <v>163</v>
      </c>
      <c r="B37" s="87" t="s">
        <v>137</v>
      </c>
      <c r="C37" s="87" t="s">
        <v>132</v>
      </c>
      <c r="D37" s="87" t="s">
        <v>133</v>
      </c>
      <c r="E37" s="87" t="s">
        <v>131</v>
      </c>
      <c r="F37" s="88">
        <v>105.64</v>
      </c>
      <c r="G37" s="31"/>
    </row>
    <row r="38" spans="1:7" ht="31.5">
      <c r="A38" s="86" t="s">
        <v>164</v>
      </c>
      <c r="B38" s="87" t="s">
        <v>137</v>
      </c>
      <c r="C38" s="87" t="s">
        <v>143</v>
      </c>
      <c r="D38" s="87" t="s">
        <v>133</v>
      </c>
      <c r="E38" s="87" t="s">
        <v>131</v>
      </c>
      <c r="F38" s="88">
        <v>105.64</v>
      </c>
      <c r="G38" s="31"/>
    </row>
    <row r="39" spans="1:7" ht="47.25">
      <c r="A39" s="86" t="s">
        <v>165</v>
      </c>
      <c r="B39" s="87" t="s">
        <v>137</v>
      </c>
      <c r="C39" s="87" t="s">
        <v>143</v>
      </c>
      <c r="D39" s="87" t="s">
        <v>166</v>
      </c>
      <c r="E39" s="87" t="s">
        <v>131</v>
      </c>
      <c r="F39" s="88">
        <v>105.64</v>
      </c>
      <c r="G39" s="31"/>
    </row>
    <row r="40" spans="1:7" ht="94.5">
      <c r="A40" s="86" t="s">
        <v>140</v>
      </c>
      <c r="B40" s="87" t="s">
        <v>137</v>
      </c>
      <c r="C40" s="87" t="s">
        <v>143</v>
      </c>
      <c r="D40" s="87" t="s">
        <v>166</v>
      </c>
      <c r="E40" s="87" t="s">
        <v>141</v>
      </c>
      <c r="F40" s="88">
        <v>101.51</v>
      </c>
      <c r="G40" s="31"/>
    </row>
    <row r="41" spans="1:7" ht="31.5">
      <c r="A41" s="86" t="s">
        <v>150</v>
      </c>
      <c r="B41" s="87" t="s">
        <v>137</v>
      </c>
      <c r="C41" s="87" t="s">
        <v>143</v>
      </c>
      <c r="D41" s="87" t="s">
        <v>166</v>
      </c>
      <c r="E41" s="87" t="s">
        <v>151</v>
      </c>
      <c r="F41" s="88">
        <v>4.13</v>
      </c>
      <c r="G41" s="31"/>
    </row>
    <row r="42" spans="1:7" ht="31.5">
      <c r="A42" s="86" t="s">
        <v>167</v>
      </c>
      <c r="B42" s="87" t="s">
        <v>143</v>
      </c>
      <c r="C42" s="87" t="s">
        <v>132</v>
      </c>
      <c r="D42" s="87" t="s">
        <v>133</v>
      </c>
      <c r="E42" s="87" t="s">
        <v>131</v>
      </c>
      <c r="F42" s="88">
        <v>199</v>
      </c>
      <c r="G42" s="31"/>
    </row>
    <row r="43" spans="1:7" ht="47.25">
      <c r="A43" s="86" t="s">
        <v>250</v>
      </c>
      <c r="B43" s="87" t="s">
        <v>143</v>
      </c>
      <c r="C43" s="87" t="s">
        <v>168</v>
      </c>
      <c r="D43" s="87" t="s">
        <v>133</v>
      </c>
      <c r="E43" s="87" t="s">
        <v>131</v>
      </c>
      <c r="F43" s="88">
        <v>199</v>
      </c>
      <c r="G43" s="31"/>
    </row>
    <row r="44" spans="1:7" ht="31.5">
      <c r="A44" s="86" t="s">
        <v>169</v>
      </c>
      <c r="B44" s="87" t="s">
        <v>143</v>
      </c>
      <c r="C44" s="87" t="s">
        <v>168</v>
      </c>
      <c r="D44" s="87" t="s">
        <v>170</v>
      </c>
      <c r="E44" s="87" t="s">
        <v>131</v>
      </c>
      <c r="F44" s="88">
        <v>199</v>
      </c>
      <c r="G44" s="31"/>
    </row>
    <row r="45" spans="1:7" ht="31.5">
      <c r="A45" s="86" t="s">
        <v>150</v>
      </c>
      <c r="B45" s="87" t="s">
        <v>143</v>
      </c>
      <c r="C45" s="87" t="s">
        <v>168</v>
      </c>
      <c r="D45" s="87" t="s">
        <v>170</v>
      </c>
      <c r="E45" s="87" t="s">
        <v>151</v>
      </c>
      <c r="F45" s="88">
        <v>199</v>
      </c>
      <c r="G45" s="31"/>
    </row>
    <row r="46" spans="1:7" ht="15.75">
      <c r="A46" s="86" t="s">
        <v>171</v>
      </c>
      <c r="B46" s="87" t="s">
        <v>147</v>
      </c>
      <c r="C46" s="87" t="s">
        <v>132</v>
      </c>
      <c r="D46" s="87" t="s">
        <v>133</v>
      </c>
      <c r="E46" s="87" t="s">
        <v>131</v>
      </c>
      <c r="F46" s="88">
        <v>1908.2719</v>
      </c>
      <c r="G46" s="31"/>
    </row>
    <row r="47" spans="1:7" ht="15.75">
      <c r="A47" s="86" t="s">
        <v>172</v>
      </c>
      <c r="B47" s="87" t="s">
        <v>147</v>
      </c>
      <c r="C47" s="87" t="s">
        <v>173</v>
      </c>
      <c r="D47" s="87" t="s">
        <v>133</v>
      </c>
      <c r="E47" s="87" t="s">
        <v>131</v>
      </c>
      <c r="F47" s="88">
        <v>237.5</v>
      </c>
      <c r="G47" s="31"/>
    </row>
    <row r="48" spans="1:7" ht="31.5">
      <c r="A48" s="86" t="s">
        <v>174</v>
      </c>
      <c r="B48" s="87" t="s">
        <v>147</v>
      </c>
      <c r="C48" s="87" t="s">
        <v>173</v>
      </c>
      <c r="D48" s="87" t="s">
        <v>175</v>
      </c>
      <c r="E48" s="87" t="s">
        <v>131</v>
      </c>
      <c r="F48" s="88">
        <v>158</v>
      </c>
      <c r="G48" s="31"/>
    </row>
    <row r="49" spans="1:7" ht="31.5">
      <c r="A49" s="86" t="s">
        <v>150</v>
      </c>
      <c r="B49" s="87" t="s">
        <v>147</v>
      </c>
      <c r="C49" s="87" t="s">
        <v>173</v>
      </c>
      <c r="D49" s="87" t="s">
        <v>175</v>
      </c>
      <c r="E49" s="87" t="s">
        <v>151</v>
      </c>
      <c r="F49" s="88">
        <v>158</v>
      </c>
      <c r="G49" s="31"/>
    </row>
    <row r="50" spans="1:7" ht="47.25">
      <c r="A50" s="86" t="s">
        <v>176</v>
      </c>
      <c r="B50" s="87" t="s">
        <v>147</v>
      </c>
      <c r="C50" s="87" t="s">
        <v>173</v>
      </c>
      <c r="D50" s="87" t="s">
        <v>177</v>
      </c>
      <c r="E50" s="87" t="s">
        <v>131</v>
      </c>
      <c r="F50" s="88">
        <v>79.5</v>
      </c>
      <c r="G50" s="31"/>
    </row>
    <row r="51" spans="1:7" ht="31.5">
      <c r="A51" s="86" t="s">
        <v>150</v>
      </c>
      <c r="B51" s="87" t="s">
        <v>147</v>
      </c>
      <c r="C51" s="87" t="s">
        <v>173</v>
      </c>
      <c r="D51" s="87" t="s">
        <v>177</v>
      </c>
      <c r="E51" s="87" t="s">
        <v>151</v>
      </c>
      <c r="F51" s="88">
        <v>79.5</v>
      </c>
      <c r="G51" s="31"/>
    </row>
    <row r="52" spans="1:7" ht="15.75">
      <c r="A52" s="86" t="s">
        <v>251</v>
      </c>
      <c r="B52" s="87" t="s">
        <v>147</v>
      </c>
      <c r="C52" s="87" t="s">
        <v>178</v>
      </c>
      <c r="D52" s="87" t="s">
        <v>133</v>
      </c>
      <c r="E52" s="87" t="s">
        <v>131</v>
      </c>
      <c r="F52" s="88">
        <v>1670.7719</v>
      </c>
      <c r="G52" s="31"/>
    </row>
    <row r="53" spans="1:7" ht="47.25">
      <c r="A53" s="86" t="s">
        <v>179</v>
      </c>
      <c r="B53" s="87" t="s">
        <v>147</v>
      </c>
      <c r="C53" s="87" t="s">
        <v>178</v>
      </c>
      <c r="D53" s="87" t="s">
        <v>180</v>
      </c>
      <c r="E53" s="87" t="s">
        <v>131</v>
      </c>
      <c r="F53" s="88">
        <v>1670.7719</v>
      </c>
      <c r="G53" s="31"/>
    </row>
    <row r="54" spans="1:7" ht="31.5">
      <c r="A54" s="86" t="s">
        <v>150</v>
      </c>
      <c r="B54" s="87" t="s">
        <v>147</v>
      </c>
      <c r="C54" s="87" t="s">
        <v>178</v>
      </c>
      <c r="D54" s="87" t="s">
        <v>180</v>
      </c>
      <c r="E54" s="87" t="s">
        <v>151</v>
      </c>
      <c r="F54" s="88">
        <v>1670.7719</v>
      </c>
      <c r="G54" s="31"/>
    </row>
    <row r="55" spans="1:7" ht="31.5">
      <c r="A55" s="86" t="s">
        <v>181</v>
      </c>
      <c r="B55" s="87" t="s">
        <v>173</v>
      </c>
      <c r="C55" s="87" t="s">
        <v>132</v>
      </c>
      <c r="D55" s="87" t="s">
        <v>133</v>
      </c>
      <c r="E55" s="87" t="s">
        <v>131</v>
      </c>
      <c r="F55" s="88">
        <f>6416.7946-4-152.7</f>
        <v>6260.0946000000004</v>
      </c>
      <c r="G55" s="31"/>
    </row>
    <row r="56" spans="1:7" ht="15.75">
      <c r="A56" s="86" t="s">
        <v>318</v>
      </c>
      <c r="B56" s="87" t="s">
        <v>173</v>
      </c>
      <c r="C56" s="87" t="s">
        <v>135</v>
      </c>
      <c r="D56" s="87" t="s">
        <v>133</v>
      </c>
      <c r="E56" s="87" t="s">
        <v>131</v>
      </c>
      <c r="F56" s="88">
        <v>10</v>
      </c>
      <c r="G56" s="31"/>
    </row>
    <row r="57" spans="1:7" ht="15.75">
      <c r="A57" s="86" t="s">
        <v>310</v>
      </c>
      <c r="B57" s="87" t="s">
        <v>173</v>
      </c>
      <c r="C57" s="87" t="s">
        <v>135</v>
      </c>
      <c r="D57" s="87" t="s">
        <v>311</v>
      </c>
      <c r="E57" s="87" t="s">
        <v>131</v>
      </c>
      <c r="F57" s="88">
        <v>10</v>
      </c>
      <c r="G57" s="31"/>
    </row>
    <row r="58" spans="1:7" ht="31.5">
      <c r="A58" s="86" t="s">
        <v>150</v>
      </c>
      <c r="B58" s="87" t="s">
        <v>173</v>
      </c>
      <c r="C58" s="87" t="s">
        <v>135</v>
      </c>
      <c r="D58" s="87" t="s">
        <v>311</v>
      </c>
      <c r="E58" s="87" t="s">
        <v>151</v>
      </c>
      <c r="F58" s="88">
        <v>10</v>
      </c>
      <c r="G58" s="31"/>
    </row>
    <row r="59" spans="1:7" ht="15.75">
      <c r="A59" s="86" t="s">
        <v>182</v>
      </c>
      <c r="B59" s="87" t="s">
        <v>173</v>
      </c>
      <c r="C59" s="87" t="s">
        <v>143</v>
      </c>
      <c r="D59" s="87" t="s">
        <v>133</v>
      </c>
      <c r="E59" s="87" t="s">
        <v>131</v>
      </c>
      <c r="F59" s="88">
        <f>4506.7946-4-152.7</f>
        <v>4350.0946000000004</v>
      </c>
      <c r="G59" s="31"/>
    </row>
    <row r="60" spans="1:7" ht="29.25" customHeight="1">
      <c r="A60" s="86" t="s">
        <v>304</v>
      </c>
      <c r="B60" s="87" t="s">
        <v>173</v>
      </c>
      <c r="C60" s="87" t="s">
        <v>143</v>
      </c>
      <c r="D60" s="87" t="s">
        <v>305</v>
      </c>
      <c r="E60" s="87" t="s">
        <v>131</v>
      </c>
      <c r="F60" s="88">
        <v>400</v>
      </c>
      <c r="G60" s="31"/>
    </row>
    <row r="61" spans="1:7" ht="31.5">
      <c r="A61" s="86" t="s">
        <v>150</v>
      </c>
      <c r="B61" s="87" t="s">
        <v>173</v>
      </c>
      <c r="C61" s="87" t="s">
        <v>143</v>
      </c>
      <c r="D61" s="87" t="s">
        <v>305</v>
      </c>
      <c r="E61" s="87" t="s">
        <v>151</v>
      </c>
      <c r="F61" s="88">
        <v>400</v>
      </c>
      <c r="G61" s="31"/>
    </row>
    <row r="62" spans="1:7" ht="78.75">
      <c r="A62" s="86" t="s">
        <v>306</v>
      </c>
      <c r="B62" s="87" t="s">
        <v>173</v>
      </c>
      <c r="C62" s="87" t="s">
        <v>143</v>
      </c>
      <c r="D62" s="87" t="s">
        <v>307</v>
      </c>
      <c r="E62" s="87" t="s">
        <v>131</v>
      </c>
      <c r="F62" s="88">
        <v>357</v>
      </c>
      <c r="G62" s="31"/>
    </row>
    <row r="63" spans="1:7" ht="31.5">
      <c r="A63" s="86" t="s">
        <v>150</v>
      </c>
      <c r="B63" s="87" t="s">
        <v>173</v>
      </c>
      <c r="C63" s="87" t="s">
        <v>143</v>
      </c>
      <c r="D63" s="87" t="s">
        <v>307</v>
      </c>
      <c r="E63" s="87" t="s">
        <v>151</v>
      </c>
      <c r="F63" s="88">
        <v>357</v>
      </c>
      <c r="G63" s="31"/>
    </row>
    <row r="64" spans="1:7" ht="47.25">
      <c r="A64" s="86" t="s">
        <v>308</v>
      </c>
      <c r="B64" s="87" t="s">
        <v>173</v>
      </c>
      <c r="C64" s="87" t="s">
        <v>143</v>
      </c>
      <c r="D64" s="87" t="s">
        <v>309</v>
      </c>
      <c r="E64" s="87" t="s">
        <v>131</v>
      </c>
      <c r="F64" s="88">
        <v>600</v>
      </c>
      <c r="G64" s="31"/>
    </row>
    <row r="65" spans="1:7" ht="31.5">
      <c r="A65" s="86" t="s">
        <v>150</v>
      </c>
      <c r="B65" s="87" t="s">
        <v>173</v>
      </c>
      <c r="C65" s="87" t="s">
        <v>143</v>
      </c>
      <c r="D65" s="87" t="s">
        <v>309</v>
      </c>
      <c r="E65" s="87" t="s">
        <v>151</v>
      </c>
      <c r="F65" s="88">
        <v>600</v>
      </c>
      <c r="G65" s="31"/>
    </row>
    <row r="66" spans="1:7" ht="15.75">
      <c r="A66" s="86" t="s">
        <v>183</v>
      </c>
      <c r="B66" s="87" t="s">
        <v>173</v>
      </c>
      <c r="C66" s="87" t="s">
        <v>143</v>
      </c>
      <c r="D66" s="87" t="s">
        <v>184</v>
      </c>
      <c r="E66" s="87" t="s">
        <v>131</v>
      </c>
      <c r="F66" s="88">
        <v>861</v>
      </c>
      <c r="G66" s="31"/>
    </row>
    <row r="67" spans="1:7" ht="31.5">
      <c r="A67" s="86" t="s">
        <v>150</v>
      </c>
      <c r="B67" s="87" t="s">
        <v>173</v>
      </c>
      <c r="C67" s="87" t="s">
        <v>143</v>
      </c>
      <c r="D67" s="87" t="s">
        <v>184</v>
      </c>
      <c r="E67" s="87" t="s">
        <v>151</v>
      </c>
      <c r="F67" s="88">
        <v>860</v>
      </c>
      <c r="G67" s="31"/>
    </row>
    <row r="68" spans="1:7" ht="15.75">
      <c r="A68" s="86" t="s">
        <v>152</v>
      </c>
      <c r="B68" s="87" t="s">
        <v>173</v>
      </c>
      <c r="C68" s="87" t="s">
        <v>143</v>
      </c>
      <c r="D68" s="87" t="s">
        <v>184</v>
      </c>
      <c r="E68" s="87" t="s">
        <v>81</v>
      </c>
      <c r="F68" s="88">
        <v>1</v>
      </c>
      <c r="G68" s="31"/>
    </row>
    <row r="69" spans="1:7" ht="15.75">
      <c r="A69" s="86" t="s">
        <v>185</v>
      </c>
      <c r="B69" s="87" t="s">
        <v>173</v>
      </c>
      <c r="C69" s="87" t="s">
        <v>143</v>
      </c>
      <c r="D69" s="87" t="s">
        <v>186</v>
      </c>
      <c r="E69" s="87" t="s">
        <v>131</v>
      </c>
      <c r="F69" s="88">
        <v>438.5</v>
      </c>
      <c r="G69" s="31"/>
    </row>
    <row r="70" spans="1:7" ht="31.5">
      <c r="A70" s="86" t="s">
        <v>150</v>
      </c>
      <c r="B70" s="87" t="s">
        <v>173</v>
      </c>
      <c r="C70" s="87" t="s">
        <v>143</v>
      </c>
      <c r="D70" s="87" t="s">
        <v>186</v>
      </c>
      <c r="E70" s="87" t="s">
        <v>151</v>
      </c>
      <c r="F70" s="88">
        <v>438.5</v>
      </c>
      <c r="G70" s="31"/>
    </row>
    <row r="71" spans="1:7" ht="47.25">
      <c r="A71" s="86" t="s">
        <v>187</v>
      </c>
      <c r="B71" s="87" t="s">
        <v>173</v>
      </c>
      <c r="C71" s="87" t="s">
        <v>143</v>
      </c>
      <c r="D71" s="87" t="s">
        <v>188</v>
      </c>
      <c r="E71" s="87" t="s">
        <v>131</v>
      </c>
      <c r="F71" s="88">
        <v>82</v>
      </c>
      <c r="G71" s="31"/>
    </row>
    <row r="72" spans="1:7" ht="31.5">
      <c r="A72" s="86" t="s">
        <v>150</v>
      </c>
      <c r="B72" s="87" t="s">
        <v>173</v>
      </c>
      <c r="C72" s="87" t="s">
        <v>143</v>
      </c>
      <c r="D72" s="87" t="s">
        <v>188</v>
      </c>
      <c r="E72" s="87" t="s">
        <v>151</v>
      </c>
      <c r="F72" s="88">
        <v>82</v>
      </c>
      <c r="G72" s="31"/>
    </row>
    <row r="73" spans="1:7" ht="15.75">
      <c r="A73" s="86" t="s">
        <v>189</v>
      </c>
      <c r="B73" s="87" t="s">
        <v>173</v>
      </c>
      <c r="C73" s="87" t="s">
        <v>143</v>
      </c>
      <c r="D73" s="87" t="s">
        <v>190</v>
      </c>
      <c r="E73" s="87" t="s">
        <v>131</v>
      </c>
      <c r="F73" s="88">
        <f>1358.2946-4+67.3</f>
        <v>1421.5945999999999</v>
      </c>
      <c r="G73" s="31"/>
    </row>
    <row r="74" spans="1:7" ht="31.5">
      <c r="A74" s="86" t="s">
        <v>150</v>
      </c>
      <c r="B74" s="87" t="s">
        <v>173</v>
      </c>
      <c r="C74" s="87" t="s">
        <v>143</v>
      </c>
      <c r="D74" s="87" t="s">
        <v>190</v>
      </c>
      <c r="E74" s="87" t="s">
        <v>151</v>
      </c>
      <c r="F74" s="88">
        <f>1358.2946-4+67.3</f>
        <v>1421.5945999999999</v>
      </c>
      <c r="G74" s="31"/>
    </row>
    <row r="75" spans="1:7" ht="78.75">
      <c r="A75" s="86" t="s">
        <v>312</v>
      </c>
      <c r="B75" s="87" t="s">
        <v>173</v>
      </c>
      <c r="C75" s="87" t="s">
        <v>143</v>
      </c>
      <c r="D75" s="87" t="s">
        <v>313</v>
      </c>
      <c r="E75" s="87" t="s">
        <v>131</v>
      </c>
      <c r="F75" s="88">
        <v>20</v>
      </c>
      <c r="G75" s="31"/>
    </row>
    <row r="76" spans="1:7" ht="31.5">
      <c r="A76" s="86" t="s">
        <v>150</v>
      </c>
      <c r="B76" s="87" t="s">
        <v>173</v>
      </c>
      <c r="C76" s="87" t="s">
        <v>143</v>
      </c>
      <c r="D76" s="87" t="s">
        <v>313</v>
      </c>
      <c r="E76" s="87" t="s">
        <v>151</v>
      </c>
      <c r="F76" s="88">
        <v>20</v>
      </c>
      <c r="G76" s="31"/>
    </row>
    <row r="77" spans="1:7" ht="78.75">
      <c r="A77" s="86" t="s">
        <v>314</v>
      </c>
      <c r="B77" s="87" t="s">
        <v>173</v>
      </c>
      <c r="C77" s="87" t="s">
        <v>143</v>
      </c>
      <c r="D77" s="87" t="s">
        <v>315</v>
      </c>
      <c r="E77" s="87" t="s">
        <v>131</v>
      </c>
      <c r="F77" s="88">
        <v>20</v>
      </c>
      <c r="G77" s="31"/>
    </row>
    <row r="78" spans="1:7" ht="31.5">
      <c r="A78" s="86" t="s">
        <v>150</v>
      </c>
      <c r="B78" s="87" t="s">
        <v>173</v>
      </c>
      <c r="C78" s="87" t="s">
        <v>143</v>
      </c>
      <c r="D78" s="87" t="s">
        <v>315</v>
      </c>
      <c r="E78" s="87" t="s">
        <v>151</v>
      </c>
      <c r="F78" s="88">
        <v>20</v>
      </c>
      <c r="G78" s="31"/>
    </row>
    <row r="79" spans="1:7" ht="47.25">
      <c r="A79" s="86" t="s">
        <v>316</v>
      </c>
      <c r="B79" s="87" t="s">
        <v>173</v>
      </c>
      <c r="C79" s="87" t="s">
        <v>143</v>
      </c>
      <c r="D79" s="87" t="s">
        <v>297</v>
      </c>
      <c r="E79" s="87" t="s">
        <v>131</v>
      </c>
      <c r="F79" s="88">
        <v>150</v>
      </c>
      <c r="G79" s="31"/>
    </row>
    <row r="80" spans="1:7" ht="31.5">
      <c r="A80" s="86" t="s">
        <v>150</v>
      </c>
      <c r="B80" s="87" t="s">
        <v>173</v>
      </c>
      <c r="C80" s="87" t="s">
        <v>143</v>
      </c>
      <c r="D80" s="87" t="s">
        <v>297</v>
      </c>
      <c r="E80" s="87" t="s">
        <v>151</v>
      </c>
      <c r="F80" s="88">
        <v>150</v>
      </c>
      <c r="G80" s="31"/>
    </row>
    <row r="81" spans="1:7" ht="31.5">
      <c r="A81" s="86" t="s">
        <v>191</v>
      </c>
      <c r="B81" s="87" t="s">
        <v>173</v>
      </c>
      <c r="C81" s="87" t="s">
        <v>173</v>
      </c>
      <c r="D81" s="87" t="s">
        <v>133</v>
      </c>
      <c r="E81" s="87" t="s">
        <v>131</v>
      </c>
      <c r="F81" s="88">
        <v>1900</v>
      </c>
      <c r="G81" s="31"/>
    </row>
    <row r="82" spans="1:7" ht="31.5">
      <c r="A82" s="86" t="s">
        <v>243</v>
      </c>
      <c r="B82" s="87" t="s">
        <v>173</v>
      </c>
      <c r="C82" s="87" t="s">
        <v>173</v>
      </c>
      <c r="D82" s="87" t="s">
        <v>192</v>
      </c>
      <c r="E82" s="87" t="s">
        <v>131</v>
      </c>
      <c r="F82" s="88">
        <v>1900</v>
      </c>
      <c r="G82" s="31"/>
    </row>
    <row r="83" spans="1:7" ht="31.5">
      <c r="A83" s="86" t="s">
        <v>150</v>
      </c>
      <c r="B83" s="87" t="s">
        <v>173</v>
      </c>
      <c r="C83" s="87" t="s">
        <v>173</v>
      </c>
      <c r="D83" s="87" t="s">
        <v>192</v>
      </c>
      <c r="E83" s="87" t="s">
        <v>151</v>
      </c>
      <c r="F83" s="88">
        <v>1900</v>
      </c>
      <c r="G83" s="31"/>
    </row>
    <row r="84" spans="1:7" ht="15.75">
      <c r="A84" s="86" t="s">
        <v>252</v>
      </c>
      <c r="B84" s="87" t="s">
        <v>200</v>
      </c>
      <c r="C84" s="87" t="s">
        <v>132</v>
      </c>
      <c r="D84" s="87" t="s">
        <v>133</v>
      </c>
      <c r="E84" s="87" t="s">
        <v>131</v>
      </c>
      <c r="F84" s="88">
        <v>50</v>
      </c>
      <c r="G84" s="31"/>
    </row>
    <row r="85" spans="1:7" ht="31.5">
      <c r="A85" s="86" t="s">
        <v>253</v>
      </c>
      <c r="B85" s="87" t="s">
        <v>200</v>
      </c>
      <c r="C85" s="87" t="s">
        <v>137</v>
      </c>
      <c r="D85" s="87" t="s">
        <v>133</v>
      </c>
      <c r="E85" s="87" t="s">
        <v>131</v>
      </c>
      <c r="F85" s="88">
        <v>50</v>
      </c>
      <c r="G85" s="31"/>
    </row>
    <row r="86" spans="1:7" ht="31.5">
      <c r="A86" s="86" t="s">
        <v>244</v>
      </c>
      <c r="B86" s="87" t="s">
        <v>200</v>
      </c>
      <c r="C86" s="87" t="s">
        <v>137</v>
      </c>
      <c r="D86" s="87" t="s">
        <v>245</v>
      </c>
      <c r="E86" s="87" t="s">
        <v>131</v>
      </c>
      <c r="F86" s="88">
        <v>50</v>
      </c>
      <c r="G86" s="31"/>
    </row>
    <row r="87" spans="1:7" ht="31.5">
      <c r="A87" s="86" t="s">
        <v>150</v>
      </c>
      <c r="B87" s="87" t="s">
        <v>200</v>
      </c>
      <c r="C87" s="87" t="s">
        <v>137</v>
      </c>
      <c r="D87" s="87" t="s">
        <v>245</v>
      </c>
      <c r="E87" s="87" t="s">
        <v>151</v>
      </c>
      <c r="F87" s="88">
        <v>50</v>
      </c>
      <c r="G87" s="31"/>
    </row>
    <row r="88" spans="1:7" ht="31.5">
      <c r="A88" s="86" t="s">
        <v>254</v>
      </c>
      <c r="B88" s="87" t="s">
        <v>255</v>
      </c>
      <c r="C88" s="87" t="s">
        <v>132</v>
      </c>
      <c r="D88" s="87" t="s">
        <v>133</v>
      </c>
      <c r="E88" s="87" t="s">
        <v>131</v>
      </c>
      <c r="F88" s="88">
        <v>30</v>
      </c>
      <c r="G88" s="31"/>
    </row>
    <row r="89" spans="1:7" ht="15.75">
      <c r="A89" s="86" t="s">
        <v>256</v>
      </c>
      <c r="B89" s="87" t="s">
        <v>255</v>
      </c>
      <c r="C89" s="87" t="s">
        <v>135</v>
      </c>
      <c r="D89" s="87" t="s">
        <v>133</v>
      </c>
      <c r="E89" s="87" t="s">
        <v>131</v>
      </c>
      <c r="F89" s="88">
        <v>30</v>
      </c>
      <c r="G89" s="31"/>
    </row>
    <row r="90" spans="1:7" ht="14.25" customHeight="1">
      <c r="A90" s="86" t="s">
        <v>248</v>
      </c>
      <c r="B90" s="87" t="s">
        <v>255</v>
      </c>
      <c r="C90" s="87" t="s">
        <v>135</v>
      </c>
      <c r="D90" s="87" t="s">
        <v>249</v>
      </c>
      <c r="E90" s="87" t="s">
        <v>131</v>
      </c>
      <c r="F90" s="88">
        <v>30</v>
      </c>
      <c r="G90" s="31"/>
    </row>
    <row r="91" spans="1:7" ht="31.5">
      <c r="A91" s="86" t="s">
        <v>150</v>
      </c>
      <c r="B91" s="87" t="s">
        <v>255</v>
      </c>
      <c r="C91" s="87" t="s">
        <v>135</v>
      </c>
      <c r="D91" s="87" t="s">
        <v>249</v>
      </c>
      <c r="E91" s="87" t="s">
        <v>151</v>
      </c>
      <c r="F91" s="88">
        <v>0</v>
      </c>
      <c r="G91" s="31"/>
    </row>
    <row r="92" spans="1:7" ht="15.75">
      <c r="A92" s="86" t="s">
        <v>161</v>
      </c>
      <c r="B92" s="87" t="s">
        <v>255</v>
      </c>
      <c r="C92" s="87" t="s">
        <v>135</v>
      </c>
      <c r="D92" s="87" t="s">
        <v>249</v>
      </c>
      <c r="E92" s="87" t="s">
        <v>162</v>
      </c>
      <c r="F92" s="88">
        <v>30</v>
      </c>
      <c r="G92" s="84">
        <v>70000</v>
      </c>
    </row>
    <row r="93" spans="1:7" ht="15.75">
      <c r="A93" s="86" t="s">
        <v>193</v>
      </c>
      <c r="B93" s="87" t="s">
        <v>168</v>
      </c>
      <c r="C93" s="87" t="s">
        <v>132</v>
      </c>
      <c r="D93" s="87" t="s">
        <v>133</v>
      </c>
      <c r="E93" s="87" t="s">
        <v>131</v>
      </c>
      <c r="F93" s="88">
        <f>245.5-28.5</f>
        <v>217</v>
      </c>
      <c r="G93" s="31"/>
    </row>
    <row r="94" spans="1:7" ht="15.75">
      <c r="A94" s="86" t="s">
        <v>194</v>
      </c>
      <c r="B94" s="87" t="s">
        <v>168</v>
      </c>
      <c r="C94" s="87" t="s">
        <v>135</v>
      </c>
      <c r="D94" s="87" t="s">
        <v>133</v>
      </c>
      <c r="E94" s="87" t="s">
        <v>131</v>
      </c>
      <c r="F94" s="88">
        <f>172+3.5</f>
        <v>175.5</v>
      </c>
      <c r="G94" s="31"/>
    </row>
    <row r="95" spans="1:7" ht="31.5">
      <c r="A95" s="86" t="s">
        <v>195</v>
      </c>
      <c r="B95" s="87" t="s">
        <v>168</v>
      </c>
      <c r="C95" s="87" t="s">
        <v>135</v>
      </c>
      <c r="D95" s="87" t="s">
        <v>196</v>
      </c>
      <c r="E95" s="87" t="s">
        <v>131</v>
      </c>
      <c r="F95" s="88">
        <f t="shared" ref="F95:F96" si="1">172+3.5</f>
        <v>175.5</v>
      </c>
      <c r="G95" s="31"/>
    </row>
    <row r="96" spans="1:7" ht="31.5">
      <c r="A96" s="86" t="s">
        <v>197</v>
      </c>
      <c r="B96" s="87" t="s">
        <v>168</v>
      </c>
      <c r="C96" s="87" t="s">
        <v>135</v>
      </c>
      <c r="D96" s="87" t="s">
        <v>196</v>
      </c>
      <c r="E96" s="87" t="s">
        <v>198</v>
      </c>
      <c r="F96" s="88">
        <f t="shared" si="1"/>
        <v>175.5</v>
      </c>
      <c r="G96" s="31"/>
    </row>
    <row r="97" spans="1:7" ht="31.5">
      <c r="A97" s="86" t="s">
        <v>199</v>
      </c>
      <c r="B97" s="87" t="s">
        <v>168</v>
      </c>
      <c r="C97" s="87" t="s">
        <v>200</v>
      </c>
      <c r="D97" s="87" t="s">
        <v>133</v>
      </c>
      <c r="E97" s="87" t="s">
        <v>131</v>
      </c>
      <c r="F97" s="88">
        <f>73.5-32</f>
        <v>41.5</v>
      </c>
      <c r="G97" s="31"/>
    </row>
    <row r="98" spans="1:7" ht="31.5">
      <c r="A98" s="86" t="s">
        <v>286</v>
      </c>
      <c r="B98" s="87" t="s">
        <v>168</v>
      </c>
      <c r="C98" s="87" t="s">
        <v>200</v>
      </c>
      <c r="D98" s="87" t="s">
        <v>291</v>
      </c>
      <c r="E98" s="87" t="s">
        <v>131</v>
      </c>
      <c r="F98" s="88">
        <v>41.5</v>
      </c>
      <c r="G98" s="31"/>
    </row>
    <row r="99" spans="1:7" ht="31.5">
      <c r="A99" s="89" t="s">
        <v>150</v>
      </c>
      <c r="B99" s="90" t="s">
        <v>168</v>
      </c>
      <c r="C99" s="90" t="s">
        <v>200</v>
      </c>
      <c r="D99" s="90" t="s">
        <v>291</v>
      </c>
      <c r="E99" s="90" t="s">
        <v>151</v>
      </c>
      <c r="F99" s="91">
        <v>41.5</v>
      </c>
      <c r="G99" s="31"/>
    </row>
    <row r="100" spans="1:7" ht="15.75">
      <c r="A100" s="92" t="s">
        <v>201</v>
      </c>
      <c r="B100" s="93"/>
      <c r="C100" s="93"/>
      <c r="D100" s="93"/>
      <c r="E100" s="94"/>
      <c r="F100" s="95">
        <f>12745.8065-82</f>
        <v>12663.806500000001</v>
      </c>
      <c r="G100" s="31"/>
    </row>
    <row r="101" spans="1:7" ht="15.75">
      <c r="A101" s="86"/>
      <c r="B101" s="5"/>
      <c r="C101" s="5"/>
      <c r="D101" s="5"/>
      <c r="E101" s="5"/>
      <c r="F101" s="1" t="s">
        <v>71</v>
      </c>
      <c r="G101" s="31"/>
    </row>
  </sheetData>
  <mergeCells count="13">
    <mergeCell ref="A13:G13"/>
    <mergeCell ref="D15:G15"/>
    <mergeCell ref="A11:F11"/>
    <mergeCell ref="A6:F6"/>
    <mergeCell ref="A7:F7"/>
    <mergeCell ref="A8:F8"/>
    <mergeCell ref="A9:F9"/>
    <mergeCell ref="A10:F10"/>
    <mergeCell ref="A1:C1"/>
    <mergeCell ref="D1:F1"/>
    <mergeCell ref="A2:F2"/>
    <mergeCell ref="A3:F3"/>
    <mergeCell ref="A4:F4"/>
  </mergeCells>
  <pageMargins left="0.7" right="0.7" top="0.75" bottom="0.75" header="0.51180555555555496" footer="0.51180555555555496"/>
  <pageSetup paperSize="9" scale="57" firstPageNumber="0" orientation="portrait" horizontalDpi="300" verticalDpi="300" r:id="rId1"/>
  <rowBreaks count="1" manualBreakCount="1"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D97"/>
  <sheetViews>
    <sheetView view="pageBreakPreview" workbookViewId="0">
      <selection activeCell="D11" sqref="D11"/>
    </sheetView>
  </sheetViews>
  <sheetFormatPr defaultRowHeight="15"/>
  <cols>
    <col min="1" max="1" width="57.5703125" customWidth="1"/>
    <col min="2" max="2" width="13.140625" customWidth="1"/>
    <col min="3" max="3" width="7.28515625" customWidth="1"/>
    <col min="4" max="4" width="15.7109375" customWidth="1"/>
    <col min="5" max="1011" width="8.7109375" customWidth="1"/>
  </cols>
  <sheetData>
    <row r="1" spans="1:4" ht="15.75">
      <c r="A1" s="5"/>
      <c r="B1" s="122" t="s">
        <v>83</v>
      </c>
      <c r="C1" s="122"/>
      <c r="D1" s="122"/>
    </row>
    <row r="2" spans="1:4" ht="15.75">
      <c r="A2" s="5"/>
      <c r="B2" s="5"/>
      <c r="C2" s="5"/>
      <c r="D2" s="1" t="s">
        <v>321</v>
      </c>
    </row>
    <row r="3" spans="1:4" ht="15.75">
      <c r="A3" s="5"/>
      <c r="B3" s="5"/>
      <c r="C3" s="5"/>
      <c r="D3" s="1" t="s">
        <v>322</v>
      </c>
    </row>
    <row r="4" spans="1:4" ht="15.75">
      <c r="A4" s="5"/>
      <c r="B4" s="5"/>
      <c r="C4" s="5"/>
      <c r="D4" s="1" t="s">
        <v>239</v>
      </c>
    </row>
    <row r="5" spans="1:4" ht="15.75">
      <c r="A5" s="5"/>
      <c r="B5" s="5"/>
      <c r="C5" s="5"/>
      <c r="D5" s="1" t="s">
        <v>268</v>
      </c>
    </row>
    <row r="6" spans="1:4" ht="15.75">
      <c r="A6" s="5"/>
      <c r="B6" s="5"/>
      <c r="C6" s="5"/>
      <c r="D6" s="1" t="s">
        <v>259</v>
      </c>
    </row>
    <row r="7" spans="1:4" ht="15.75">
      <c r="A7" s="5"/>
      <c r="B7" s="5"/>
      <c r="C7" s="5"/>
      <c r="D7" s="61" t="s">
        <v>336</v>
      </c>
    </row>
    <row r="8" spans="1:4" ht="15.75">
      <c r="A8" s="5"/>
      <c r="B8" s="5"/>
      <c r="C8" s="5"/>
      <c r="D8" s="27" t="s">
        <v>332</v>
      </c>
    </row>
    <row r="9" spans="1:4" ht="15.75">
      <c r="A9" s="5"/>
      <c r="B9" s="5"/>
      <c r="C9" s="5"/>
      <c r="D9" s="1" t="s">
        <v>72</v>
      </c>
    </row>
    <row r="10" spans="1:4" ht="15.75">
      <c r="A10" s="5"/>
      <c r="B10" s="5"/>
      <c r="C10" s="5"/>
      <c r="D10" s="1" t="s">
        <v>73</v>
      </c>
    </row>
    <row r="11" spans="1:4" ht="15.75">
      <c r="A11" s="5"/>
      <c r="B11" s="5"/>
      <c r="C11" s="5"/>
      <c r="D11" s="1" t="s">
        <v>274</v>
      </c>
    </row>
    <row r="12" spans="1:4" ht="15.75">
      <c r="A12" s="5"/>
      <c r="B12" s="5"/>
      <c r="C12" s="5"/>
      <c r="D12" s="5"/>
    </row>
    <row r="13" spans="1:4" ht="68.25" customHeight="1">
      <c r="A13" s="124" t="s">
        <v>275</v>
      </c>
      <c r="B13" s="124"/>
      <c r="C13" s="124"/>
      <c r="D13" s="124"/>
    </row>
    <row r="14" spans="1:4" ht="24.75" customHeight="1" thickBot="1">
      <c r="A14" s="5"/>
      <c r="B14" s="136" t="s">
        <v>328</v>
      </c>
      <c r="C14" s="136"/>
      <c r="D14" s="136"/>
    </row>
    <row r="15" spans="1:4" ht="15" customHeight="1" thickBot="1">
      <c r="A15" s="125" t="s">
        <v>84</v>
      </c>
      <c r="B15" s="125" t="s">
        <v>85</v>
      </c>
      <c r="C15" s="125" t="s">
        <v>86</v>
      </c>
      <c r="D15" s="134" t="s">
        <v>10</v>
      </c>
    </row>
    <row r="16" spans="1:4" ht="15.75" thickBot="1">
      <c r="A16" s="125"/>
      <c r="B16" s="125"/>
      <c r="C16" s="125"/>
      <c r="D16" s="135"/>
    </row>
    <row r="17" spans="1:4" ht="15.75">
      <c r="A17" s="97">
        <v>1</v>
      </c>
      <c r="B17" s="98">
        <v>2</v>
      </c>
      <c r="C17" s="98">
        <v>3</v>
      </c>
      <c r="D17" s="98">
        <v>4</v>
      </c>
    </row>
    <row r="18" spans="1:4" ht="47.25">
      <c r="A18" s="86" t="s">
        <v>276</v>
      </c>
      <c r="B18" s="87" t="s">
        <v>203</v>
      </c>
      <c r="C18" s="87" t="s">
        <v>131</v>
      </c>
      <c r="D18" s="88">
        <f>12093.8215-74.8</f>
        <v>12019.021500000001</v>
      </c>
    </row>
    <row r="19" spans="1:4" ht="31.5">
      <c r="A19" s="86" t="s">
        <v>204</v>
      </c>
      <c r="B19" s="87" t="s">
        <v>205</v>
      </c>
      <c r="C19" s="87" t="s">
        <v>131</v>
      </c>
      <c r="D19" s="88">
        <f>3244.245+4+106.4</f>
        <v>3354.645</v>
      </c>
    </row>
    <row r="20" spans="1:4" ht="31.5">
      <c r="A20" s="86" t="s">
        <v>206</v>
      </c>
      <c r="B20" s="87" t="s">
        <v>207</v>
      </c>
      <c r="C20" s="87" t="s">
        <v>131</v>
      </c>
      <c r="D20" s="88">
        <f>3138.615+4+106.4</f>
        <v>3249.0149999999999</v>
      </c>
    </row>
    <row r="21" spans="1:4" ht="31.5">
      <c r="A21" s="86" t="s">
        <v>148</v>
      </c>
      <c r="B21" s="87" t="s">
        <v>149</v>
      </c>
      <c r="C21" s="87" t="s">
        <v>131</v>
      </c>
      <c r="D21" s="88">
        <f>2352.615+4+106.4</f>
        <v>2463.0149999999999</v>
      </c>
    </row>
    <row r="22" spans="1:4" ht="78.75">
      <c r="A22" s="86" t="s">
        <v>140</v>
      </c>
      <c r="B22" s="87" t="s">
        <v>149</v>
      </c>
      <c r="C22" s="87" t="s">
        <v>141</v>
      </c>
      <c r="D22" s="88">
        <f>1732.615+102.9</f>
        <v>1835.5150000000001</v>
      </c>
    </row>
    <row r="23" spans="1:4" ht="31.5">
      <c r="A23" s="86" t="s">
        <v>150</v>
      </c>
      <c r="B23" s="87" t="s">
        <v>149</v>
      </c>
      <c r="C23" s="87" t="s">
        <v>151</v>
      </c>
      <c r="D23" s="88">
        <v>604.4</v>
      </c>
    </row>
    <row r="24" spans="1:4" ht="15.75">
      <c r="A24" s="86" t="s">
        <v>152</v>
      </c>
      <c r="B24" s="87" t="s">
        <v>149</v>
      </c>
      <c r="C24" s="87" t="s">
        <v>81</v>
      </c>
      <c r="D24" s="88">
        <f>15.6+4+3.5</f>
        <v>23.1</v>
      </c>
    </row>
    <row r="25" spans="1:4" ht="31.5">
      <c r="A25" s="86" t="s">
        <v>153</v>
      </c>
      <c r="B25" s="87" t="s">
        <v>154</v>
      </c>
      <c r="C25" s="87" t="s">
        <v>131</v>
      </c>
      <c r="D25" s="88">
        <v>486</v>
      </c>
    </row>
    <row r="26" spans="1:4" ht="78.75">
      <c r="A26" s="86" t="s">
        <v>140</v>
      </c>
      <c r="B26" s="87" t="s">
        <v>154</v>
      </c>
      <c r="C26" s="87" t="s">
        <v>141</v>
      </c>
      <c r="D26" s="88">
        <v>486</v>
      </c>
    </row>
    <row r="27" spans="1:4" ht="31.5">
      <c r="A27" s="86" t="s">
        <v>157</v>
      </c>
      <c r="B27" s="87" t="s">
        <v>158</v>
      </c>
      <c r="C27" s="87" t="s">
        <v>131</v>
      </c>
      <c r="D27" s="88">
        <v>50</v>
      </c>
    </row>
    <row r="28" spans="1:4" ht="31.5">
      <c r="A28" s="86" t="s">
        <v>150</v>
      </c>
      <c r="B28" s="87" t="s">
        <v>158</v>
      </c>
      <c r="C28" s="87" t="s">
        <v>151</v>
      </c>
      <c r="D28" s="88">
        <v>50</v>
      </c>
    </row>
    <row r="29" spans="1:4" ht="78.75">
      <c r="A29" s="86" t="s">
        <v>159</v>
      </c>
      <c r="B29" s="87" t="s">
        <v>160</v>
      </c>
      <c r="C29" s="87" t="s">
        <v>131</v>
      </c>
      <c r="D29" s="88">
        <v>250</v>
      </c>
    </row>
    <row r="30" spans="1:4" ht="15.75">
      <c r="A30" s="86" t="s">
        <v>161</v>
      </c>
      <c r="B30" s="87" t="s">
        <v>160</v>
      </c>
      <c r="C30" s="87" t="s">
        <v>162</v>
      </c>
      <c r="D30" s="88">
        <v>250</v>
      </c>
    </row>
    <row r="31" spans="1:4" ht="63">
      <c r="A31" s="86" t="s">
        <v>208</v>
      </c>
      <c r="B31" s="87" t="s">
        <v>209</v>
      </c>
      <c r="C31" s="87" t="s">
        <v>131</v>
      </c>
      <c r="D31" s="88">
        <v>105.64</v>
      </c>
    </row>
    <row r="32" spans="1:4" ht="47.25">
      <c r="A32" s="86" t="s">
        <v>165</v>
      </c>
      <c r="B32" s="87" t="s">
        <v>166</v>
      </c>
      <c r="C32" s="87" t="s">
        <v>131</v>
      </c>
      <c r="D32" s="88">
        <v>105.64</v>
      </c>
    </row>
    <row r="33" spans="1:4" ht="78.75">
      <c r="A33" s="86" t="s">
        <v>140</v>
      </c>
      <c r="B33" s="87" t="s">
        <v>166</v>
      </c>
      <c r="C33" s="87" t="s">
        <v>141</v>
      </c>
      <c r="D33" s="88">
        <v>101.51</v>
      </c>
    </row>
    <row r="34" spans="1:4" ht="31.5">
      <c r="A34" s="86" t="s">
        <v>150</v>
      </c>
      <c r="B34" s="87" t="s">
        <v>166</v>
      </c>
      <c r="C34" s="87" t="s">
        <v>151</v>
      </c>
      <c r="D34" s="88">
        <v>4.13</v>
      </c>
    </row>
    <row r="35" spans="1:4" ht="31.5">
      <c r="A35" s="86" t="s">
        <v>210</v>
      </c>
      <c r="B35" s="87" t="s">
        <v>211</v>
      </c>
      <c r="C35" s="87" t="s">
        <v>131</v>
      </c>
      <c r="D35" s="88">
        <f>8137.5665-4-152.7</f>
        <v>7980.8665000000001</v>
      </c>
    </row>
    <row r="36" spans="1:4" ht="31.5">
      <c r="A36" s="86" t="s">
        <v>212</v>
      </c>
      <c r="B36" s="87" t="s">
        <v>213</v>
      </c>
      <c r="C36" s="87" t="s">
        <v>131</v>
      </c>
      <c r="D36" s="88">
        <f>6466.7946-4-152.7</f>
        <v>6310.0946000000004</v>
      </c>
    </row>
    <row r="37" spans="1:4" ht="27.75" customHeight="1">
      <c r="A37" s="86" t="s">
        <v>304</v>
      </c>
      <c r="B37" s="87" t="s">
        <v>305</v>
      </c>
      <c r="C37" s="87" t="s">
        <v>131</v>
      </c>
      <c r="D37" s="88">
        <v>400</v>
      </c>
    </row>
    <row r="38" spans="1:4" ht="31.5">
      <c r="A38" s="86" t="s">
        <v>150</v>
      </c>
      <c r="B38" s="87" t="s">
        <v>305</v>
      </c>
      <c r="C38" s="87" t="s">
        <v>151</v>
      </c>
      <c r="D38" s="88">
        <v>400</v>
      </c>
    </row>
    <row r="39" spans="1:4" ht="63">
      <c r="A39" s="86" t="s">
        <v>306</v>
      </c>
      <c r="B39" s="87" t="s">
        <v>307</v>
      </c>
      <c r="C39" s="87" t="s">
        <v>131</v>
      </c>
      <c r="D39" s="88">
        <v>357</v>
      </c>
    </row>
    <row r="40" spans="1:4" ht="31.5">
      <c r="A40" s="86" t="s">
        <v>150</v>
      </c>
      <c r="B40" s="87" t="s">
        <v>307</v>
      </c>
      <c r="C40" s="87" t="s">
        <v>151</v>
      </c>
      <c r="D40" s="88">
        <v>357</v>
      </c>
    </row>
    <row r="41" spans="1:4" ht="47.25">
      <c r="A41" s="86" t="s">
        <v>308</v>
      </c>
      <c r="B41" s="87" t="s">
        <v>309</v>
      </c>
      <c r="C41" s="87" t="s">
        <v>131</v>
      </c>
      <c r="D41" s="88">
        <v>600</v>
      </c>
    </row>
    <row r="42" spans="1:4" ht="31.5">
      <c r="A42" s="86" t="s">
        <v>150</v>
      </c>
      <c r="B42" s="87" t="s">
        <v>309</v>
      </c>
      <c r="C42" s="87" t="s">
        <v>151</v>
      </c>
      <c r="D42" s="88">
        <v>600</v>
      </c>
    </row>
    <row r="43" spans="1:4" ht="15.75">
      <c r="A43" s="86" t="s">
        <v>183</v>
      </c>
      <c r="B43" s="87" t="s">
        <v>184</v>
      </c>
      <c r="C43" s="87" t="s">
        <v>131</v>
      </c>
      <c r="D43" s="88">
        <v>861</v>
      </c>
    </row>
    <row r="44" spans="1:4" ht="31.5">
      <c r="A44" s="86" t="s">
        <v>150</v>
      </c>
      <c r="B44" s="87" t="s">
        <v>184</v>
      </c>
      <c r="C44" s="87" t="s">
        <v>151</v>
      </c>
      <c r="D44" s="88">
        <v>860</v>
      </c>
    </row>
    <row r="45" spans="1:4" ht="15.75">
      <c r="A45" s="86" t="s">
        <v>152</v>
      </c>
      <c r="B45" s="87" t="s">
        <v>184</v>
      </c>
      <c r="C45" s="87" t="s">
        <v>81</v>
      </c>
      <c r="D45" s="88">
        <v>1</v>
      </c>
    </row>
    <row r="46" spans="1:4" ht="15.75">
      <c r="A46" s="86" t="s">
        <v>285</v>
      </c>
      <c r="B46" s="87" t="s">
        <v>289</v>
      </c>
      <c r="C46" s="87" t="s">
        <v>131</v>
      </c>
      <c r="D46" s="88">
        <v>0</v>
      </c>
    </row>
    <row r="47" spans="1:4" ht="31.5">
      <c r="A47" s="86" t="s">
        <v>150</v>
      </c>
      <c r="B47" s="87" t="s">
        <v>289</v>
      </c>
      <c r="C47" s="87" t="s">
        <v>151</v>
      </c>
      <c r="D47" s="88">
        <v>0</v>
      </c>
    </row>
    <row r="48" spans="1:4" ht="15.75">
      <c r="A48" s="86" t="s">
        <v>185</v>
      </c>
      <c r="B48" s="87" t="s">
        <v>186</v>
      </c>
      <c r="C48" s="87" t="s">
        <v>131</v>
      </c>
      <c r="D48" s="88">
        <v>438.5</v>
      </c>
    </row>
    <row r="49" spans="1:4" ht="31.5">
      <c r="A49" s="86" t="s">
        <v>150</v>
      </c>
      <c r="B49" s="87" t="s">
        <v>186</v>
      </c>
      <c r="C49" s="87" t="s">
        <v>151</v>
      </c>
      <c r="D49" s="88">
        <v>438.5</v>
      </c>
    </row>
    <row r="50" spans="1:4" ht="47.25">
      <c r="A50" s="86" t="s">
        <v>187</v>
      </c>
      <c r="B50" s="87" t="s">
        <v>188</v>
      </c>
      <c r="C50" s="87" t="s">
        <v>131</v>
      </c>
      <c r="D50" s="88">
        <v>82</v>
      </c>
    </row>
    <row r="51" spans="1:4" ht="31.5">
      <c r="A51" s="86" t="s">
        <v>150</v>
      </c>
      <c r="B51" s="87" t="s">
        <v>188</v>
      </c>
      <c r="C51" s="87" t="s">
        <v>151</v>
      </c>
      <c r="D51" s="88">
        <v>82</v>
      </c>
    </row>
    <row r="52" spans="1:4" ht="15.75">
      <c r="A52" s="86" t="s">
        <v>189</v>
      </c>
      <c r="B52" s="87" t="s">
        <v>190</v>
      </c>
      <c r="C52" s="87" t="s">
        <v>131</v>
      </c>
      <c r="D52" s="88">
        <f>1358.2946-4+67.3</f>
        <v>1421.5945999999999</v>
      </c>
    </row>
    <row r="53" spans="1:4" ht="31.5">
      <c r="A53" s="86" t="s">
        <v>150</v>
      </c>
      <c r="B53" s="87" t="s">
        <v>190</v>
      </c>
      <c r="C53" s="87" t="s">
        <v>151</v>
      </c>
      <c r="D53" s="88">
        <f>1358.2946-4+67.3</f>
        <v>1421.5945999999999</v>
      </c>
    </row>
    <row r="54" spans="1:4" ht="31.5">
      <c r="A54" s="86" t="s">
        <v>243</v>
      </c>
      <c r="B54" s="87" t="s">
        <v>192</v>
      </c>
      <c r="C54" s="87" t="s">
        <v>131</v>
      </c>
      <c r="D54" s="88">
        <v>1900</v>
      </c>
    </row>
    <row r="55" spans="1:4" ht="31.5">
      <c r="A55" s="86" t="s">
        <v>150</v>
      </c>
      <c r="B55" s="87" t="s">
        <v>192</v>
      </c>
      <c r="C55" s="87" t="s">
        <v>151</v>
      </c>
      <c r="D55" s="88">
        <v>1900</v>
      </c>
    </row>
    <row r="56" spans="1:4" ht="39" customHeight="1">
      <c r="A56" s="86" t="s">
        <v>244</v>
      </c>
      <c r="B56" s="87" t="s">
        <v>245</v>
      </c>
      <c r="C56" s="87" t="s">
        <v>131</v>
      </c>
      <c r="D56" s="88">
        <v>50</v>
      </c>
    </row>
    <row r="57" spans="1:4" ht="31.5">
      <c r="A57" s="86" t="s">
        <v>150</v>
      </c>
      <c r="B57" s="87" t="s">
        <v>245</v>
      </c>
      <c r="C57" s="87" t="s">
        <v>151</v>
      </c>
      <c r="D57" s="88">
        <v>50</v>
      </c>
    </row>
    <row r="58" spans="1:4" ht="15.75">
      <c r="A58" s="86" t="s">
        <v>310</v>
      </c>
      <c r="B58" s="87" t="s">
        <v>311</v>
      </c>
      <c r="C58" s="87" t="s">
        <v>131</v>
      </c>
      <c r="D58" s="88">
        <v>10</v>
      </c>
    </row>
    <row r="59" spans="1:4" ht="31.5">
      <c r="A59" s="86" t="s">
        <v>150</v>
      </c>
      <c r="B59" s="87" t="s">
        <v>311</v>
      </c>
      <c r="C59" s="87" t="s">
        <v>151</v>
      </c>
      <c r="D59" s="88">
        <v>10</v>
      </c>
    </row>
    <row r="60" spans="1:4" ht="63">
      <c r="A60" s="86" t="s">
        <v>312</v>
      </c>
      <c r="B60" s="87" t="s">
        <v>313</v>
      </c>
      <c r="C60" s="87" t="s">
        <v>131</v>
      </c>
      <c r="D60" s="88">
        <v>20</v>
      </c>
    </row>
    <row r="61" spans="1:4" ht="31.5">
      <c r="A61" s="86" t="s">
        <v>150</v>
      </c>
      <c r="B61" s="87" t="s">
        <v>313</v>
      </c>
      <c r="C61" s="87" t="s">
        <v>151</v>
      </c>
      <c r="D61" s="88">
        <v>20</v>
      </c>
    </row>
    <row r="62" spans="1:4" ht="63">
      <c r="A62" s="86" t="s">
        <v>314</v>
      </c>
      <c r="B62" s="87" t="s">
        <v>315</v>
      </c>
      <c r="C62" s="87" t="s">
        <v>131</v>
      </c>
      <c r="D62" s="88">
        <v>20</v>
      </c>
    </row>
    <row r="63" spans="1:4" ht="31.5">
      <c r="A63" s="86" t="s">
        <v>150</v>
      </c>
      <c r="B63" s="87" t="s">
        <v>315</v>
      </c>
      <c r="C63" s="87" t="s">
        <v>151</v>
      </c>
      <c r="D63" s="88">
        <v>20</v>
      </c>
    </row>
    <row r="64" spans="1:4" ht="47.25">
      <c r="A64" s="86" t="s">
        <v>316</v>
      </c>
      <c r="B64" s="87" t="s">
        <v>297</v>
      </c>
      <c r="C64" s="87" t="s">
        <v>131</v>
      </c>
      <c r="D64" s="88">
        <v>150</v>
      </c>
    </row>
    <row r="65" spans="1:4" ht="31.5">
      <c r="A65" s="86" t="s">
        <v>150</v>
      </c>
      <c r="B65" s="87" t="s">
        <v>297</v>
      </c>
      <c r="C65" s="87" t="s">
        <v>151</v>
      </c>
      <c r="D65" s="88">
        <v>150</v>
      </c>
    </row>
    <row r="66" spans="1:4" ht="31.5">
      <c r="A66" s="86" t="s">
        <v>214</v>
      </c>
      <c r="B66" s="87" t="s">
        <v>215</v>
      </c>
      <c r="C66" s="87" t="s">
        <v>131</v>
      </c>
      <c r="D66" s="88">
        <v>1670.7719</v>
      </c>
    </row>
    <row r="67" spans="1:4" ht="47.25">
      <c r="A67" s="86" t="s">
        <v>179</v>
      </c>
      <c r="B67" s="87" t="s">
        <v>180</v>
      </c>
      <c r="C67" s="87" t="s">
        <v>131</v>
      </c>
      <c r="D67" s="88">
        <v>1670.7719</v>
      </c>
    </row>
    <row r="68" spans="1:4" ht="31.5">
      <c r="A68" s="86" t="s">
        <v>150</v>
      </c>
      <c r="B68" s="87" t="s">
        <v>180</v>
      </c>
      <c r="C68" s="87" t="s">
        <v>151</v>
      </c>
      <c r="D68" s="88">
        <v>1670.7719</v>
      </c>
    </row>
    <row r="69" spans="1:4" ht="31.5">
      <c r="A69" s="86" t="s">
        <v>216</v>
      </c>
      <c r="B69" s="87" t="s">
        <v>217</v>
      </c>
      <c r="C69" s="87" t="s">
        <v>131</v>
      </c>
      <c r="D69" s="88">
        <v>199</v>
      </c>
    </row>
    <row r="70" spans="1:4" ht="31.5">
      <c r="A70" s="86" t="s">
        <v>218</v>
      </c>
      <c r="B70" s="87" t="s">
        <v>219</v>
      </c>
      <c r="C70" s="87" t="s">
        <v>131</v>
      </c>
      <c r="D70" s="88">
        <v>199</v>
      </c>
    </row>
    <row r="71" spans="1:4" ht="31.5">
      <c r="A71" s="86" t="s">
        <v>169</v>
      </c>
      <c r="B71" s="87" t="s">
        <v>170</v>
      </c>
      <c r="C71" s="87" t="s">
        <v>131</v>
      </c>
      <c r="D71" s="88">
        <v>199</v>
      </c>
    </row>
    <row r="72" spans="1:4" ht="31.5">
      <c r="A72" s="86" t="s">
        <v>150</v>
      </c>
      <c r="B72" s="87" t="s">
        <v>170</v>
      </c>
      <c r="C72" s="87" t="s">
        <v>151</v>
      </c>
      <c r="D72" s="88">
        <v>199</v>
      </c>
    </row>
    <row r="73" spans="1:4" ht="47.25">
      <c r="A73" s="86" t="s">
        <v>220</v>
      </c>
      <c r="B73" s="87" t="s">
        <v>221</v>
      </c>
      <c r="C73" s="87" t="s">
        <v>131</v>
      </c>
      <c r="D73" s="88">
        <f>245.5-28.5</f>
        <v>217</v>
      </c>
    </row>
    <row r="74" spans="1:4" ht="31.5">
      <c r="A74" s="86" t="s">
        <v>222</v>
      </c>
      <c r="B74" s="87" t="s">
        <v>223</v>
      </c>
      <c r="C74" s="87" t="s">
        <v>131</v>
      </c>
      <c r="D74" s="88">
        <f>172+3.5</f>
        <v>175.5</v>
      </c>
    </row>
    <row r="75" spans="1:4" ht="15.75">
      <c r="A75" s="86" t="s">
        <v>195</v>
      </c>
      <c r="B75" s="87" t="s">
        <v>196</v>
      </c>
      <c r="C75" s="87" t="s">
        <v>131</v>
      </c>
      <c r="D75" s="88">
        <f t="shared" ref="D75:D76" si="0">172+3.5</f>
        <v>175.5</v>
      </c>
    </row>
    <row r="76" spans="1:4" ht="31.5">
      <c r="A76" s="86" t="s">
        <v>197</v>
      </c>
      <c r="B76" s="87" t="s">
        <v>196</v>
      </c>
      <c r="C76" s="87" t="s">
        <v>198</v>
      </c>
      <c r="D76" s="88">
        <f t="shared" si="0"/>
        <v>175.5</v>
      </c>
    </row>
    <row r="77" spans="1:4" ht="31.5">
      <c r="A77" s="86" t="s">
        <v>319</v>
      </c>
      <c r="B77" s="87" t="s">
        <v>290</v>
      </c>
      <c r="C77" s="87" t="s">
        <v>131</v>
      </c>
      <c r="D77" s="88">
        <v>41.5</v>
      </c>
    </row>
    <row r="78" spans="1:4" ht="31.5">
      <c r="A78" s="86" t="s">
        <v>286</v>
      </c>
      <c r="B78" s="87" t="s">
        <v>291</v>
      </c>
      <c r="C78" s="87" t="s">
        <v>131</v>
      </c>
      <c r="D78" s="88">
        <v>41.5</v>
      </c>
    </row>
    <row r="79" spans="1:4" ht="31.5">
      <c r="A79" s="86" t="s">
        <v>150</v>
      </c>
      <c r="B79" s="87" t="s">
        <v>291</v>
      </c>
      <c r="C79" s="87" t="s">
        <v>151</v>
      </c>
      <c r="D79" s="88">
        <v>41.5</v>
      </c>
    </row>
    <row r="80" spans="1:4" ht="15.75">
      <c r="A80" s="86" t="s">
        <v>287</v>
      </c>
      <c r="B80" s="87" t="s">
        <v>246</v>
      </c>
      <c r="C80" s="87" t="s">
        <v>131</v>
      </c>
      <c r="D80" s="88">
        <v>30</v>
      </c>
    </row>
    <row r="81" spans="1:4" ht="47.25">
      <c r="A81" s="86" t="s">
        <v>288</v>
      </c>
      <c r="B81" s="87" t="s">
        <v>247</v>
      </c>
      <c r="C81" s="87" t="s">
        <v>131</v>
      </c>
      <c r="D81" s="88">
        <v>30</v>
      </c>
    </row>
    <row r="82" spans="1:4" ht="94.5">
      <c r="A82" s="86" t="s">
        <v>248</v>
      </c>
      <c r="B82" s="87" t="s">
        <v>249</v>
      </c>
      <c r="C82" s="87" t="s">
        <v>131</v>
      </c>
      <c r="D82" s="88">
        <v>30</v>
      </c>
    </row>
    <row r="83" spans="1:4" ht="15.75">
      <c r="A83" s="86" t="s">
        <v>161</v>
      </c>
      <c r="B83" s="87" t="s">
        <v>249</v>
      </c>
      <c r="C83" s="87" t="s">
        <v>162</v>
      </c>
      <c r="D83" s="88">
        <v>30</v>
      </c>
    </row>
    <row r="84" spans="1:4" ht="31.5">
      <c r="A84" s="86" t="s">
        <v>224</v>
      </c>
      <c r="B84" s="87" t="s">
        <v>225</v>
      </c>
      <c r="C84" s="87" t="s">
        <v>131</v>
      </c>
      <c r="D84" s="88">
        <v>237.5</v>
      </c>
    </row>
    <row r="85" spans="1:4" ht="28.5" customHeight="1">
      <c r="A85" s="86" t="s">
        <v>226</v>
      </c>
      <c r="B85" s="87" t="s">
        <v>227</v>
      </c>
      <c r="C85" s="87" t="s">
        <v>131</v>
      </c>
      <c r="D85" s="88">
        <v>237.5</v>
      </c>
    </row>
    <row r="86" spans="1:4" ht="31.5">
      <c r="A86" s="86" t="s">
        <v>174</v>
      </c>
      <c r="B86" s="87" t="s">
        <v>175</v>
      </c>
      <c r="C86" s="87" t="s">
        <v>131</v>
      </c>
      <c r="D86" s="88">
        <v>158</v>
      </c>
    </row>
    <row r="87" spans="1:4" ht="31.5">
      <c r="A87" s="86" t="s">
        <v>150</v>
      </c>
      <c r="B87" s="87" t="s">
        <v>175</v>
      </c>
      <c r="C87" s="87" t="s">
        <v>151</v>
      </c>
      <c r="D87" s="88">
        <v>158</v>
      </c>
    </row>
    <row r="88" spans="1:4" ht="31.5">
      <c r="A88" s="86" t="s">
        <v>176</v>
      </c>
      <c r="B88" s="87" t="s">
        <v>177</v>
      </c>
      <c r="C88" s="87" t="s">
        <v>131</v>
      </c>
      <c r="D88" s="88">
        <v>79.5</v>
      </c>
    </row>
    <row r="89" spans="1:4" ht="31.5">
      <c r="A89" s="86" t="s">
        <v>150</v>
      </c>
      <c r="B89" s="87" t="s">
        <v>177</v>
      </c>
      <c r="C89" s="87" t="s">
        <v>151</v>
      </c>
      <c r="D89" s="88">
        <v>79.5</v>
      </c>
    </row>
    <row r="90" spans="1:4" ht="15.75">
      <c r="A90" s="86" t="s">
        <v>228</v>
      </c>
      <c r="B90" s="87" t="s">
        <v>229</v>
      </c>
      <c r="C90" s="87" t="s">
        <v>131</v>
      </c>
      <c r="D90" s="88">
        <f>651.985-7.2</f>
        <v>644.78499999999997</v>
      </c>
    </row>
    <row r="91" spans="1:4" ht="15.75">
      <c r="A91" s="86" t="s">
        <v>230</v>
      </c>
      <c r="B91" s="87" t="s">
        <v>231</v>
      </c>
      <c r="C91" s="87" t="s">
        <v>131</v>
      </c>
      <c r="D91" s="88">
        <f>651.985-7.2</f>
        <v>644.78499999999997</v>
      </c>
    </row>
    <row r="92" spans="1:4" ht="31.5">
      <c r="A92" s="86" t="s">
        <v>138</v>
      </c>
      <c r="B92" s="87" t="s">
        <v>139</v>
      </c>
      <c r="C92" s="87" t="s">
        <v>131</v>
      </c>
      <c r="D92" s="88">
        <v>630.38499999999999</v>
      </c>
    </row>
    <row r="93" spans="1:4" ht="78.75">
      <c r="A93" s="86" t="s">
        <v>140</v>
      </c>
      <c r="B93" s="87" t="s">
        <v>139</v>
      </c>
      <c r="C93" s="87" t="s">
        <v>141</v>
      </c>
      <c r="D93" s="88">
        <v>630.38499999999999</v>
      </c>
    </row>
    <row r="94" spans="1:4" ht="47.25">
      <c r="A94" s="86" t="s">
        <v>144</v>
      </c>
      <c r="B94" s="87" t="s">
        <v>145</v>
      </c>
      <c r="C94" s="87" t="s">
        <v>131</v>
      </c>
      <c r="D94" s="88">
        <f>21.6-7.2</f>
        <v>14.400000000000002</v>
      </c>
    </row>
    <row r="95" spans="1:4" ht="78.75">
      <c r="A95" s="89" t="s">
        <v>140</v>
      </c>
      <c r="B95" s="90" t="s">
        <v>145</v>
      </c>
      <c r="C95" s="90" t="s">
        <v>141</v>
      </c>
      <c r="D95" s="88">
        <f>21.6-7.2</f>
        <v>14.400000000000002</v>
      </c>
    </row>
    <row r="96" spans="1:4" ht="15.75">
      <c r="A96" s="99" t="s">
        <v>201</v>
      </c>
      <c r="B96" s="99"/>
      <c r="C96" s="99"/>
      <c r="D96" s="95">
        <f>12745.8065-82</f>
        <v>12663.806500000001</v>
      </c>
    </row>
    <row r="97" spans="1:4" ht="15.75">
      <c r="A97" s="5"/>
      <c r="B97" s="5"/>
      <c r="C97" s="5"/>
      <c r="D97" s="1" t="s">
        <v>71</v>
      </c>
    </row>
  </sheetData>
  <mergeCells count="7">
    <mergeCell ref="B1:D1"/>
    <mergeCell ref="A13:D13"/>
    <mergeCell ref="A15:A16"/>
    <mergeCell ref="B15:B16"/>
    <mergeCell ref="C15:C16"/>
    <mergeCell ref="D15:D16"/>
    <mergeCell ref="B14:D14"/>
  </mergeCells>
  <pageMargins left="0.7" right="0.7" top="0.75" bottom="0.75" header="0.51180555555555496" footer="0.51180555555555496"/>
  <pageSetup paperSize="9" scale="57" firstPageNumber="0" orientation="portrait" horizontalDpi="300" verticalDpi="300" r:id="rId1"/>
  <rowBreaks count="2" manualBreakCount="2">
    <brk id="35" max="16383" man="1"/>
    <brk id="70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28"/>
  <sheetViews>
    <sheetView view="pageBreakPreview" workbookViewId="0">
      <selection activeCell="H7" sqref="H7"/>
    </sheetView>
  </sheetViews>
  <sheetFormatPr defaultRowHeight="15"/>
  <cols>
    <col min="1" max="1" width="30.28515625" customWidth="1"/>
    <col min="2" max="2" width="11.42578125"/>
    <col min="3" max="3" width="10.28515625" customWidth="1"/>
    <col min="4" max="5" width="8.7109375" customWidth="1"/>
    <col min="6" max="6" width="11.5703125" customWidth="1"/>
    <col min="7" max="7" width="8.42578125" customWidth="1"/>
    <col min="8" max="8" width="18.7109375" customWidth="1"/>
    <col min="9" max="9" width="0.140625" customWidth="1"/>
    <col min="10" max="256" width="8.7109375" customWidth="1"/>
    <col min="257" max="257" width="30.28515625" customWidth="1"/>
    <col min="258" max="258" width="11.42578125"/>
    <col min="259" max="259" width="10.28515625" customWidth="1"/>
    <col min="260" max="261" width="8.7109375" customWidth="1"/>
    <col min="262" max="262" width="11.5703125" customWidth="1"/>
    <col min="263" max="263" width="8.42578125" customWidth="1"/>
    <col min="264" max="264" width="15.85546875" customWidth="1"/>
    <col min="265" max="265" width="0.140625" customWidth="1"/>
    <col min="266" max="512" width="8.7109375" customWidth="1"/>
    <col min="513" max="513" width="30.28515625" customWidth="1"/>
    <col min="514" max="514" width="11.42578125"/>
    <col min="515" max="515" width="10.28515625" customWidth="1"/>
    <col min="516" max="517" width="8.7109375" customWidth="1"/>
    <col min="518" max="518" width="11.5703125" customWidth="1"/>
    <col min="519" max="519" width="8.42578125" customWidth="1"/>
    <col min="520" max="520" width="15.85546875" customWidth="1"/>
    <col min="521" max="521" width="0.140625" customWidth="1"/>
    <col min="522" max="768" width="8.7109375" customWidth="1"/>
    <col min="769" max="769" width="30.28515625" customWidth="1"/>
    <col min="770" max="770" width="11.42578125"/>
    <col min="771" max="771" width="10.28515625" customWidth="1"/>
    <col min="772" max="773" width="8.7109375" customWidth="1"/>
    <col min="774" max="774" width="11.5703125" customWidth="1"/>
    <col min="775" max="775" width="8.42578125" customWidth="1"/>
    <col min="776" max="776" width="15.85546875" customWidth="1"/>
    <col min="777" max="777" width="0.140625" customWidth="1"/>
    <col min="778" max="1025" width="8.7109375" customWidth="1"/>
  </cols>
  <sheetData>
    <row r="1" spans="1:8" ht="15.75">
      <c r="A1" s="27"/>
      <c r="F1" s="122" t="s">
        <v>87</v>
      </c>
      <c r="G1" s="122"/>
      <c r="H1" s="122"/>
    </row>
    <row r="2" spans="1:8" ht="15.75">
      <c r="A2" s="27"/>
      <c r="H2" s="1" t="s">
        <v>321</v>
      </c>
    </row>
    <row r="3" spans="1:8" ht="15.75">
      <c r="A3" s="27"/>
      <c r="H3" s="1" t="s">
        <v>322</v>
      </c>
    </row>
    <row r="4" spans="1:8" ht="15.75">
      <c r="A4" s="27"/>
      <c r="H4" s="1" t="s">
        <v>239</v>
      </c>
    </row>
    <row r="5" spans="1:8" ht="15.75">
      <c r="A5" s="27"/>
      <c r="H5" s="1" t="s">
        <v>268</v>
      </c>
    </row>
    <row r="6" spans="1:8" ht="15.75">
      <c r="A6" s="27"/>
      <c r="H6" s="1" t="s">
        <v>259</v>
      </c>
    </row>
    <row r="7" spans="1:8" ht="15.75">
      <c r="A7" s="27"/>
      <c r="H7" s="152" t="s">
        <v>337</v>
      </c>
    </row>
    <row r="8" spans="1:8" ht="15.75">
      <c r="A8" s="128" t="s">
        <v>88</v>
      </c>
      <c r="B8" s="128"/>
      <c r="C8" s="128"/>
      <c r="D8" s="128"/>
      <c r="E8" s="128"/>
      <c r="F8" s="128"/>
      <c r="G8" s="128"/>
      <c r="H8" s="128"/>
    </row>
    <row r="9" spans="1:8" ht="15.75">
      <c r="A9" s="122" t="s">
        <v>1</v>
      </c>
      <c r="B9" s="122"/>
      <c r="C9" s="122"/>
      <c r="D9" s="122"/>
      <c r="E9" s="122"/>
      <c r="F9" s="122"/>
      <c r="G9" s="122"/>
      <c r="H9" s="122"/>
    </row>
    <row r="10" spans="1:8" ht="15.75">
      <c r="A10" s="122" t="s">
        <v>2</v>
      </c>
      <c r="B10" s="122"/>
      <c r="C10" s="122"/>
      <c r="D10" s="122"/>
      <c r="E10" s="122"/>
      <c r="F10" s="122"/>
      <c r="G10" s="122"/>
      <c r="H10" s="122"/>
    </row>
    <row r="11" spans="1:8" ht="15.75">
      <c r="A11" s="122" t="s">
        <v>260</v>
      </c>
      <c r="B11" s="122"/>
      <c r="C11" s="122"/>
      <c r="D11" s="122"/>
      <c r="E11" s="122"/>
      <c r="F11" s="122"/>
      <c r="G11" s="122"/>
      <c r="H11" s="122"/>
    </row>
    <row r="12" spans="1:8" ht="15.75">
      <c r="A12" s="122" t="s">
        <v>277</v>
      </c>
      <c r="B12" s="122"/>
      <c r="C12" s="122"/>
      <c r="D12" s="122"/>
      <c r="E12" s="122"/>
      <c r="F12" s="122"/>
      <c r="G12" s="122"/>
      <c r="H12" s="122"/>
    </row>
    <row r="13" spans="1:8" ht="15.75">
      <c r="A13" s="4"/>
    </row>
    <row r="14" spans="1:8" ht="15.75">
      <c r="A14" s="5" t="s">
        <v>89</v>
      </c>
    </row>
    <row r="15" spans="1:8" ht="15.75">
      <c r="A15" s="5"/>
    </row>
    <row r="16" spans="1:8" ht="15.75">
      <c r="A16" s="137" t="s">
        <v>90</v>
      </c>
      <c r="B16" s="137"/>
      <c r="C16" s="137"/>
      <c r="D16" s="137"/>
      <c r="E16" s="137"/>
      <c r="F16" s="137"/>
      <c r="G16" s="137"/>
      <c r="H16" s="137"/>
    </row>
    <row r="17" spans="1:10" ht="15.75">
      <c r="A17" s="137" t="s">
        <v>91</v>
      </c>
      <c r="B17" s="137"/>
      <c r="C17" s="137"/>
      <c r="D17" s="137"/>
      <c r="E17" s="137"/>
      <c r="F17" s="137"/>
      <c r="G17" s="137"/>
      <c r="H17" s="137"/>
    </row>
    <row r="18" spans="1:10" ht="15.75">
      <c r="A18" s="137" t="s">
        <v>278</v>
      </c>
      <c r="B18" s="137"/>
      <c r="C18" s="137"/>
      <c r="D18" s="137"/>
      <c r="E18" s="137"/>
      <c r="F18" s="137"/>
      <c r="G18" s="137"/>
      <c r="H18" s="137"/>
    </row>
    <row r="19" spans="1:10" ht="19.5" thickBot="1">
      <c r="A19" s="48"/>
      <c r="B19" s="28"/>
      <c r="C19" s="28"/>
      <c r="D19" s="28"/>
      <c r="E19" s="28"/>
      <c r="F19" s="28"/>
      <c r="G19" s="28"/>
      <c r="H19" s="28"/>
      <c r="I19" s="28"/>
      <c r="J19" s="28"/>
    </row>
    <row r="20" spans="1:10" ht="15.75" customHeight="1" thickBot="1">
      <c r="A20" s="138" t="s">
        <v>92</v>
      </c>
      <c r="B20" s="141" t="s">
        <v>279</v>
      </c>
      <c r="C20" s="142"/>
      <c r="D20" s="142"/>
      <c r="E20" s="142"/>
      <c r="F20" s="142"/>
      <c r="G20" s="143"/>
      <c r="H20" s="138" t="s">
        <v>93</v>
      </c>
      <c r="I20" s="28"/>
      <c r="J20" s="28"/>
    </row>
    <row r="21" spans="1:10" ht="89.25" customHeight="1" thickBot="1">
      <c r="A21" s="139"/>
      <c r="B21" s="144" t="s">
        <v>94</v>
      </c>
      <c r="C21" s="141" t="s">
        <v>95</v>
      </c>
      <c r="D21" s="142"/>
      <c r="E21" s="142"/>
      <c r="F21" s="142"/>
      <c r="G21" s="143"/>
      <c r="H21" s="139"/>
      <c r="I21" s="28"/>
      <c r="J21" s="28"/>
    </row>
    <row r="22" spans="1:10" ht="15.75" customHeight="1" thickBot="1">
      <c r="A22" s="139"/>
      <c r="B22" s="145"/>
      <c r="C22" s="144" t="s">
        <v>96</v>
      </c>
      <c r="D22" s="144" t="s">
        <v>97</v>
      </c>
      <c r="E22" s="144" t="s">
        <v>98</v>
      </c>
      <c r="F22" s="147" t="s">
        <v>95</v>
      </c>
      <c r="G22" s="148"/>
      <c r="H22" s="139"/>
      <c r="I22" s="28"/>
      <c r="J22" s="28"/>
    </row>
    <row r="23" spans="1:10" ht="97.5" customHeight="1">
      <c r="A23" s="139"/>
      <c r="B23" s="145"/>
      <c r="C23" s="145"/>
      <c r="D23" s="145"/>
      <c r="E23" s="145"/>
      <c r="F23" s="144" t="s">
        <v>99</v>
      </c>
      <c r="G23" s="144" t="s">
        <v>100</v>
      </c>
      <c r="H23" s="139"/>
      <c r="I23" s="28"/>
      <c r="J23" s="28"/>
    </row>
    <row r="24" spans="1:10" ht="66" hidden="1" customHeight="1">
      <c r="A24" s="140"/>
      <c r="B24" s="146"/>
      <c r="C24" s="146"/>
      <c r="D24" s="146"/>
      <c r="E24" s="146"/>
      <c r="F24" s="146"/>
      <c r="G24" s="146"/>
      <c r="H24" s="140"/>
      <c r="I24" s="28"/>
      <c r="J24" s="28"/>
    </row>
    <row r="25" spans="1:10" ht="15.75" hidden="1" customHeight="1">
      <c r="A25" s="100">
        <v>1</v>
      </c>
      <c r="B25" s="101">
        <v>2</v>
      </c>
      <c r="C25" s="101">
        <v>3</v>
      </c>
      <c r="D25" s="101">
        <v>4</v>
      </c>
      <c r="E25" s="101">
        <v>5</v>
      </c>
      <c r="F25" s="101">
        <v>6</v>
      </c>
      <c r="G25" s="101">
        <v>7</v>
      </c>
      <c r="H25" s="101">
        <v>8</v>
      </c>
      <c r="I25" s="28"/>
      <c r="J25" s="28"/>
    </row>
    <row r="26" spans="1:10" ht="15.75" customHeight="1">
      <c r="A26" s="102">
        <v>1</v>
      </c>
      <c r="B26" s="102">
        <v>2</v>
      </c>
      <c r="C26" s="102">
        <v>3</v>
      </c>
      <c r="D26" s="102">
        <v>4</v>
      </c>
      <c r="E26" s="102">
        <v>5</v>
      </c>
      <c r="F26" s="102">
        <v>6</v>
      </c>
      <c r="G26" s="102">
        <v>7</v>
      </c>
      <c r="H26" s="102">
        <v>8</v>
      </c>
      <c r="I26" s="28"/>
      <c r="J26" s="28"/>
    </row>
    <row r="27" spans="1:10" ht="66.75" customHeight="1">
      <c r="A27" s="45" t="s">
        <v>280</v>
      </c>
      <c r="B27" s="103">
        <f>C27+D27+E27</f>
        <v>12019.000000000002</v>
      </c>
      <c r="C27" s="103">
        <v>105.6</v>
      </c>
      <c r="D27" s="103">
        <f>268+600+757-110</f>
        <v>1515</v>
      </c>
      <c r="E27" s="103">
        <f>F27+G27</f>
        <v>10398.400000000001</v>
      </c>
      <c r="F27" s="103">
        <f>250+1700+28+7.2</f>
        <v>1985.2</v>
      </c>
      <c r="G27" s="103">
        <f>6121-6+110+2158.2+30</f>
        <v>8413.2000000000007</v>
      </c>
      <c r="H27" s="103" t="s">
        <v>320</v>
      </c>
      <c r="I27" s="28"/>
      <c r="J27" s="28"/>
    </row>
    <row r="28" spans="1:10" ht="15.75">
      <c r="A28" s="59"/>
      <c r="B28" s="104"/>
      <c r="C28" s="104"/>
      <c r="D28" s="104"/>
      <c r="E28" s="104"/>
      <c r="F28" s="104"/>
      <c r="G28" s="104"/>
      <c r="H28" s="105" t="s">
        <v>71</v>
      </c>
      <c r="I28" s="28"/>
      <c r="J28" s="28"/>
    </row>
  </sheetData>
  <mergeCells count="20">
    <mergeCell ref="F1:H1"/>
    <mergeCell ref="A8:H8"/>
    <mergeCell ref="A9:H9"/>
    <mergeCell ref="A10:H10"/>
    <mergeCell ref="A11:H11"/>
    <mergeCell ref="A12:H12"/>
    <mergeCell ref="A16:H16"/>
    <mergeCell ref="A17:H17"/>
    <mergeCell ref="A18:H18"/>
    <mergeCell ref="A20:A24"/>
    <mergeCell ref="B20:G20"/>
    <mergeCell ref="H20:H24"/>
    <mergeCell ref="B21:B24"/>
    <mergeCell ref="C21:G21"/>
    <mergeCell ref="C22:C24"/>
    <mergeCell ref="D22:D24"/>
    <mergeCell ref="E22:E24"/>
    <mergeCell ref="F22:G22"/>
    <mergeCell ref="F23:F24"/>
    <mergeCell ref="G23:G24"/>
  </mergeCells>
  <pageMargins left="0.7" right="0.7" top="0.75" bottom="0.75" header="0.51180555555555496" footer="0.51180555555555496"/>
  <pageSetup paperSize="9" scale="80" firstPageNumber="0" orientation="portrait" horizontalDpi="300" verticalDpi="300" r:id="rId1"/>
  <colBreaks count="2" manualBreakCount="2">
    <brk id="8" max="1048575" man="1"/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30"/>
  <sheetViews>
    <sheetView view="pageBreakPreview" workbookViewId="0">
      <selection activeCell="B7" sqref="B7:C7"/>
    </sheetView>
  </sheetViews>
  <sheetFormatPr defaultRowHeight="15"/>
  <cols>
    <col min="1" max="1" width="30.5703125" customWidth="1"/>
    <col min="2" max="2" width="36.42578125" customWidth="1"/>
    <col min="3" max="3" width="13.140625" customWidth="1"/>
    <col min="4" max="1025" width="8.7109375" customWidth="1"/>
  </cols>
  <sheetData>
    <row r="1" spans="1:3" ht="15.75">
      <c r="A1" s="128" t="s">
        <v>101</v>
      </c>
      <c r="B1" s="128"/>
      <c r="C1" s="128"/>
    </row>
    <row r="2" spans="1:3" ht="15.75">
      <c r="A2" s="122" t="s">
        <v>324</v>
      </c>
      <c r="B2" s="122"/>
      <c r="C2" s="122"/>
    </row>
    <row r="3" spans="1:3" ht="15.75">
      <c r="A3" s="122" t="s">
        <v>322</v>
      </c>
      <c r="B3" s="122"/>
      <c r="C3" s="122"/>
    </row>
    <row r="4" spans="1:3" ht="15.75">
      <c r="A4" s="150" t="s">
        <v>239</v>
      </c>
      <c r="B4" s="150"/>
      <c r="C4" s="150"/>
    </row>
    <row r="5" spans="1:3" ht="15.75">
      <c r="A5" s="122" t="s">
        <v>268</v>
      </c>
      <c r="B5" s="122"/>
      <c r="C5" s="122"/>
    </row>
    <row r="6" spans="1:3" ht="15.75">
      <c r="A6" s="3"/>
      <c r="B6" s="3"/>
      <c r="C6" s="32" t="s">
        <v>259</v>
      </c>
    </row>
    <row r="7" spans="1:3" ht="15.75">
      <c r="B7" s="153" t="s">
        <v>338</v>
      </c>
      <c r="C7" s="149"/>
    </row>
    <row r="8" spans="1:3" ht="15.75">
      <c r="A8" s="128" t="s">
        <v>102</v>
      </c>
      <c r="B8" s="128"/>
      <c r="C8" s="128"/>
    </row>
    <row r="9" spans="1:3" ht="15.75">
      <c r="A9" s="122" t="s">
        <v>72</v>
      </c>
      <c r="B9" s="122"/>
      <c r="C9" s="122"/>
    </row>
    <row r="10" spans="1:3" ht="15.75">
      <c r="A10" s="122" t="s">
        <v>73</v>
      </c>
      <c r="B10" s="122"/>
      <c r="C10" s="122"/>
    </row>
    <row r="11" spans="1:3" ht="15.75">
      <c r="A11" s="122" t="s">
        <v>282</v>
      </c>
      <c r="B11" s="122"/>
      <c r="C11" s="122"/>
    </row>
    <row r="12" spans="1:3" ht="15.75">
      <c r="A12" s="1"/>
      <c r="B12" s="1"/>
      <c r="C12" s="1"/>
    </row>
    <row r="13" spans="1:3" ht="15.75">
      <c r="A13" s="4"/>
    </row>
    <row r="14" spans="1:3" ht="15.75">
      <c r="A14" s="137" t="s">
        <v>103</v>
      </c>
      <c r="B14" s="137"/>
      <c r="C14" s="137"/>
    </row>
    <row r="15" spans="1:3" ht="21.75" customHeight="1">
      <c r="A15" s="137" t="s">
        <v>104</v>
      </c>
      <c r="B15" s="137"/>
      <c r="C15" s="137"/>
    </row>
    <row r="16" spans="1:3" ht="15.75">
      <c r="A16" s="137" t="s">
        <v>105</v>
      </c>
      <c r="B16" s="137"/>
      <c r="C16" s="137"/>
    </row>
    <row r="17" spans="1:3" ht="15.75">
      <c r="A17" s="137" t="s">
        <v>281</v>
      </c>
      <c r="B17" s="137"/>
      <c r="C17" s="137"/>
    </row>
    <row r="18" spans="1:3" ht="16.5" thickBot="1">
      <c r="C18" s="49" t="s">
        <v>106</v>
      </c>
    </row>
    <row r="19" spans="1:3" ht="78" customHeight="1" thickBot="1">
      <c r="A19" s="50" t="s">
        <v>107</v>
      </c>
      <c r="B19" s="51" t="s">
        <v>108</v>
      </c>
      <c r="C19" s="52" t="s">
        <v>10</v>
      </c>
    </row>
    <row r="20" spans="1:3" ht="34.5" customHeight="1" thickBot="1">
      <c r="A20" s="53" t="s">
        <v>109</v>
      </c>
      <c r="B20" s="54" t="s">
        <v>110</v>
      </c>
      <c r="C20" s="55">
        <f>C26+C21</f>
        <v>2134.1999999999989</v>
      </c>
    </row>
    <row r="21" spans="1:3" ht="32.25" customHeight="1" thickBot="1">
      <c r="A21" s="53" t="s">
        <v>111</v>
      </c>
      <c r="B21" s="54" t="s">
        <v>112</v>
      </c>
      <c r="C21" s="55">
        <v>-10529.6</v>
      </c>
    </row>
    <row r="22" spans="1:3" ht="34.5" customHeight="1" thickBot="1">
      <c r="A22" s="53" t="s">
        <v>113</v>
      </c>
      <c r="B22" s="54" t="s">
        <v>114</v>
      </c>
      <c r="C22" s="55">
        <v>-10529.6</v>
      </c>
    </row>
    <row r="23" spans="1:3" ht="51" customHeight="1" thickBot="1">
      <c r="A23" s="53" t="s">
        <v>115</v>
      </c>
      <c r="B23" s="54" t="s">
        <v>116</v>
      </c>
      <c r="C23" s="55">
        <v>-10529.6</v>
      </c>
    </row>
    <row r="24" spans="1:3" ht="35.25" customHeight="1" thickBot="1">
      <c r="A24" s="53" t="s">
        <v>117</v>
      </c>
      <c r="B24" s="54" t="s">
        <v>118</v>
      </c>
      <c r="C24" s="55">
        <v>-10529.6</v>
      </c>
    </row>
    <row r="25" spans="1:3" ht="36" customHeight="1" thickBot="1">
      <c r="A25" s="53" t="s">
        <v>119</v>
      </c>
      <c r="B25" s="54" t="s">
        <v>120</v>
      </c>
      <c r="C25" s="55">
        <v>12663.8</v>
      </c>
    </row>
    <row r="26" spans="1:3" ht="36.75" customHeight="1" thickBot="1">
      <c r="A26" s="53" t="s">
        <v>121</v>
      </c>
      <c r="B26" s="54" t="s">
        <v>122</v>
      </c>
      <c r="C26" s="55">
        <v>12663.8</v>
      </c>
    </row>
    <row r="27" spans="1:3" ht="48" customHeight="1" thickBot="1">
      <c r="A27" s="53" t="s">
        <v>123</v>
      </c>
      <c r="B27" s="54" t="s">
        <v>124</v>
      </c>
      <c r="C27" s="55">
        <v>12663.8</v>
      </c>
    </row>
    <row r="28" spans="1:3" ht="51" customHeight="1" thickBot="1">
      <c r="A28" s="53" t="s">
        <v>125</v>
      </c>
      <c r="B28" s="54" t="s">
        <v>126</v>
      </c>
      <c r="C28" s="55">
        <v>12663.8</v>
      </c>
    </row>
    <row r="29" spans="1:3" ht="48" thickBot="1">
      <c r="A29" s="53"/>
      <c r="B29" s="54" t="s">
        <v>127</v>
      </c>
      <c r="C29" s="55">
        <f>C20</f>
        <v>2134.1999999999989</v>
      </c>
    </row>
    <row r="30" spans="1:3">
      <c r="C30" s="2" t="s">
        <v>71</v>
      </c>
    </row>
  </sheetData>
  <mergeCells count="14">
    <mergeCell ref="A1:C1"/>
    <mergeCell ref="A2:C2"/>
    <mergeCell ref="A3:C3"/>
    <mergeCell ref="A4:C4"/>
    <mergeCell ref="A5:C5"/>
    <mergeCell ref="A14:C14"/>
    <mergeCell ref="A15:C15"/>
    <mergeCell ref="A16:C16"/>
    <mergeCell ref="A17:C17"/>
    <mergeCell ref="B7:C7"/>
    <mergeCell ref="A8:C8"/>
    <mergeCell ref="A9:C9"/>
    <mergeCell ref="A10:C10"/>
    <mergeCell ref="A11:C11"/>
  </mergeCells>
  <pageMargins left="0.7" right="0.7" top="0.75" bottom="0.75" header="0.51180555555555496" footer="0.51180555555555496"/>
  <pageSetup paperSize="9" scale="97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28"/>
  <sheetViews>
    <sheetView tabSelected="1" view="pageBreakPreview" workbookViewId="0">
      <selection activeCell="B7" sqref="B7:C7"/>
    </sheetView>
  </sheetViews>
  <sheetFormatPr defaultRowHeight="15"/>
  <cols>
    <col min="1" max="1" width="50" customWidth="1"/>
    <col min="2" max="2" width="30" customWidth="1"/>
    <col min="3" max="3" width="17.5703125" customWidth="1"/>
    <col min="4" max="1025" width="8.7109375" customWidth="1"/>
  </cols>
  <sheetData>
    <row r="1" spans="1:3" ht="15.75">
      <c r="A1" s="128" t="s">
        <v>232</v>
      </c>
      <c r="B1" s="128"/>
      <c r="C1" s="128"/>
    </row>
    <row r="2" spans="1:3" ht="15.75">
      <c r="A2" s="122" t="s">
        <v>325</v>
      </c>
      <c r="B2" s="122"/>
      <c r="C2" s="122"/>
    </row>
    <row r="3" spans="1:3" ht="15.75">
      <c r="A3" s="122" t="s">
        <v>322</v>
      </c>
      <c r="B3" s="122"/>
      <c r="C3" s="122"/>
    </row>
    <row r="4" spans="1:3" ht="15.75">
      <c r="A4" s="150" t="s">
        <v>239</v>
      </c>
      <c r="B4" s="150"/>
      <c r="C4" s="150"/>
    </row>
    <row r="5" spans="1:3" ht="15.75">
      <c r="A5" s="122" t="s">
        <v>268</v>
      </c>
      <c r="B5" s="122"/>
      <c r="C5" s="122"/>
    </row>
    <row r="6" spans="1:3" ht="15.75">
      <c r="A6" s="59"/>
      <c r="B6" s="59"/>
      <c r="C6" s="59" t="s">
        <v>259</v>
      </c>
    </row>
    <row r="7" spans="1:3" ht="15.75">
      <c r="A7" s="96"/>
      <c r="B7" s="153" t="s">
        <v>339</v>
      </c>
      <c r="C7" s="149"/>
    </row>
    <row r="8" spans="1:3" ht="15.75">
      <c r="A8" s="128" t="s">
        <v>292</v>
      </c>
      <c r="B8" s="128"/>
      <c r="C8" s="128"/>
    </row>
    <row r="9" spans="1:3" ht="15.75">
      <c r="A9" s="122" t="s">
        <v>72</v>
      </c>
      <c r="B9" s="122"/>
      <c r="C9" s="122"/>
    </row>
    <row r="10" spans="1:3" ht="15.75">
      <c r="A10" s="122" t="s">
        <v>73</v>
      </c>
      <c r="B10" s="122"/>
      <c r="C10" s="122"/>
    </row>
    <row r="11" spans="1:3" ht="15.75">
      <c r="A11" s="122" t="s">
        <v>282</v>
      </c>
      <c r="B11" s="122"/>
      <c r="C11" s="122"/>
    </row>
    <row r="12" spans="1:3" ht="15.75">
      <c r="A12" s="1"/>
      <c r="B12" s="1"/>
      <c r="C12" s="1"/>
    </row>
    <row r="13" spans="1:3" ht="15.75">
      <c r="A13" s="71"/>
      <c r="B13" s="96"/>
      <c r="C13" s="96"/>
    </row>
    <row r="14" spans="1:3" ht="15.75">
      <c r="A14" s="151" t="s">
        <v>240</v>
      </c>
      <c r="B14" s="151"/>
      <c r="C14" s="151"/>
    </row>
    <row r="15" spans="1:3" ht="21.75" customHeight="1">
      <c r="A15" s="151" t="s">
        <v>283</v>
      </c>
      <c r="B15" s="151"/>
      <c r="C15" s="151"/>
    </row>
    <row r="16" spans="1:3" ht="16.5" thickBot="1">
      <c r="A16" s="106"/>
      <c r="B16" s="106"/>
      <c r="C16" s="56" t="s">
        <v>106</v>
      </c>
    </row>
    <row r="17" spans="1:3" ht="78" customHeight="1" thickBot="1">
      <c r="A17" s="57" t="s">
        <v>9</v>
      </c>
      <c r="B17" s="57" t="s">
        <v>8</v>
      </c>
      <c r="C17" s="58" t="s">
        <v>10</v>
      </c>
    </row>
    <row r="18" spans="1:3" ht="48" customHeight="1">
      <c r="A18" s="108" t="s">
        <v>284</v>
      </c>
      <c r="B18" s="109" t="s">
        <v>303</v>
      </c>
      <c r="C18" s="110">
        <v>158000</v>
      </c>
    </row>
    <row r="19" spans="1:3" ht="51.75" customHeight="1">
      <c r="A19" s="111" t="s">
        <v>300</v>
      </c>
      <c r="B19" s="109" t="s">
        <v>301</v>
      </c>
      <c r="C19" s="110">
        <v>757000</v>
      </c>
    </row>
    <row r="20" spans="1:3" ht="52.5" customHeight="1">
      <c r="A20" s="112" t="s">
        <v>299</v>
      </c>
      <c r="B20" s="109" t="s">
        <v>298</v>
      </c>
      <c r="C20" s="110">
        <v>600000</v>
      </c>
    </row>
    <row r="21" spans="1:3" ht="21" customHeight="1">
      <c r="A21" s="113" t="s">
        <v>235</v>
      </c>
      <c r="B21" s="114"/>
      <c r="C21" s="110">
        <f>C18+C19+C20</f>
        <v>1515000</v>
      </c>
    </row>
    <row r="22" spans="1:3" ht="51" customHeight="1">
      <c r="A22" s="113" t="s">
        <v>65</v>
      </c>
      <c r="B22" s="114" t="s">
        <v>233</v>
      </c>
      <c r="C22" s="110">
        <v>105630</v>
      </c>
    </row>
    <row r="23" spans="1:3" ht="29.25" customHeight="1">
      <c r="A23" s="113" t="s">
        <v>236</v>
      </c>
      <c r="B23" s="114"/>
      <c r="C23" s="110">
        <f>C22</f>
        <v>105630</v>
      </c>
    </row>
    <row r="24" spans="1:3" ht="102.75" customHeight="1">
      <c r="A24" s="113" t="s">
        <v>69</v>
      </c>
      <c r="B24" s="115" t="s">
        <v>234</v>
      </c>
      <c r="C24" s="120">
        <f>200000+1700000</f>
        <v>1900000</v>
      </c>
    </row>
    <row r="25" spans="1:3" ht="33.75" customHeight="1">
      <c r="A25" s="113" t="s">
        <v>241</v>
      </c>
      <c r="B25" s="116" t="s">
        <v>302</v>
      </c>
      <c r="C25" s="121">
        <v>50000</v>
      </c>
    </row>
    <row r="26" spans="1:3" ht="36" customHeight="1">
      <c r="A26" s="117" t="s">
        <v>237</v>
      </c>
      <c r="B26" s="30"/>
      <c r="C26" s="118">
        <f>C24+C25</f>
        <v>1950000</v>
      </c>
    </row>
    <row r="27" spans="1:3" ht="29.25" customHeight="1">
      <c r="A27" s="119" t="s">
        <v>82</v>
      </c>
      <c r="B27" s="119"/>
      <c r="C27" s="107">
        <f>C21+C23+C26</f>
        <v>3570630</v>
      </c>
    </row>
    <row r="28" spans="1:3" ht="15.75">
      <c r="A28" s="62"/>
      <c r="B28" s="62"/>
      <c r="C28" s="67" t="s">
        <v>71</v>
      </c>
    </row>
  </sheetData>
  <mergeCells count="12">
    <mergeCell ref="A15:C15"/>
    <mergeCell ref="A1:C1"/>
    <mergeCell ref="A2:C2"/>
    <mergeCell ref="A3:C3"/>
    <mergeCell ref="A4:C4"/>
    <mergeCell ref="A5:C5"/>
    <mergeCell ref="B7:C7"/>
    <mergeCell ref="A8:C8"/>
    <mergeCell ref="A9:C9"/>
    <mergeCell ref="A10:C10"/>
    <mergeCell ref="A11:C11"/>
    <mergeCell ref="A14:C14"/>
  </mergeCells>
  <pageMargins left="0.7" right="0.7" top="0.75" bottom="0.75" header="0.51180555555555496" footer="0.51180555555555496"/>
  <pageSetup paperSize="9" scale="62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</TotalTime>
  <Application>LibreOffice/5.4.4.2$Windows_x86 LibreOffice_project/2524958677847fb3bb44820e40380acbe820f960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Прил.1</vt:lpstr>
      <vt:lpstr>Прил.4</vt:lpstr>
      <vt:lpstr>Прил.5</vt:lpstr>
      <vt:lpstr>Прил.6</vt:lpstr>
      <vt:lpstr>Прил.8</vt:lpstr>
      <vt:lpstr>Прил.9</vt:lpstr>
      <vt:lpstr>Прил.10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Пользователь Windows</cp:lastModifiedBy>
  <cp:revision>7</cp:revision>
  <cp:lastPrinted>2023-08-16T12:49:44Z</cp:lastPrinted>
  <dcterms:created xsi:type="dcterms:W3CDTF">2006-09-28T05:33:49Z</dcterms:created>
  <dcterms:modified xsi:type="dcterms:W3CDTF">2023-11-29T15:32:35Z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