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aveExternalLinkValues="0" defaultThemeVersion="124226"/>
  <bookViews>
    <workbookView xWindow="13995" yWindow="0" windowWidth="14835" windowHeight="11760" tabRatio="921" activeTab="1"/>
  </bookViews>
  <sheets>
    <sheet name="Лист1" sheetId="9" r:id="rId1"/>
    <sheet name="Лист2 " sheetId="88" r:id="rId2"/>
    <sheet name="Лист3 " sheetId="89" r:id="rId3"/>
    <sheet name="Лист4" sheetId="91" r:id="rId4"/>
    <sheet name="лист5" sheetId="87" r:id="rId5"/>
    <sheet name="лист6" sheetId="85" r:id="rId6"/>
    <sheet name="лист7" sheetId="72" r:id="rId7"/>
    <sheet name="Лист8" sheetId="93" r:id="rId8"/>
    <sheet name="Лист9 " sheetId="92" r:id="rId9"/>
  </sheets>
  <definedNames>
    <definedName name="_xlnm.Print_Titles" localSheetId="4">лист5!#REF!</definedName>
    <definedName name="_xlnm.Print_Titles" localSheetId="5">лист6!$14:$14</definedName>
    <definedName name="_xlnm.Print_Titles" localSheetId="6">лист7!$12:$12</definedName>
    <definedName name="_xlnm.Print_Area" localSheetId="7">Лист8!$A$1:$D$14</definedName>
  </definedNames>
  <calcPr calcId="124519"/>
</workbook>
</file>

<file path=xl/calcChain.xml><?xml version="1.0" encoding="utf-8"?>
<calcChain xmlns="http://schemas.openxmlformats.org/spreadsheetml/2006/main">
  <c r="I21" i="92"/>
  <c r="I17"/>
  <c r="I18"/>
  <c r="I19"/>
  <c r="I20"/>
  <c r="D13"/>
  <c r="E13"/>
  <c r="F13"/>
  <c r="G13"/>
  <c r="H13"/>
  <c r="D32" i="88" l="1"/>
  <c r="D10" i="93"/>
  <c r="D11"/>
  <c r="D12"/>
  <c r="D13"/>
  <c r="D9"/>
  <c r="B13"/>
  <c r="C13"/>
  <c r="C14" i="92"/>
  <c r="C15"/>
  <c r="I14" s="1"/>
  <c r="C16"/>
  <c r="I15" s="1"/>
  <c r="C17"/>
  <c r="I16" s="1"/>
  <c r="G11" i="91"/>
  <c r="G12"/>
  <c r="G13"/>
  <c r="G14"/>
  <c r="G15"/>
  <c r="G16"/>
  <c r="G17"/>
  <c r="G18"/>
  <c r="G10"/>
  <c r="J12" i="89"/>
  <c r="J13"/>
  <c r="J14"/>
  <c r="J15"/>
  <c r="J16"/>
  <c r="J17"/>
  <c r="J18"/>
  <c r="J19"/>
  <c r="J20"/>
  <c r="J21"/>
  <c r="J22"/>
  <c r="J23"/>
  <c r="J11"/>
  <c r="E12" i="88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11"/>
  <c r="C19" i="91"/>
  <c r="D19"/>
  <c r="G19" s="1"/>
  <c r="E19"/>
  <c r="F19"/>
  <c r="C24" i="89"/>
  <c r="I24"/>
  <c r="J24" s="1"/>
  <c r="C32" i="88"/>
  <c r="C13" i="92" l="1"/>
  <c r="I12" s="1"/>
  <c r="I13"/>
  <c r="E32" i="88"/>
  <c r="H42" i="9"/>
  <c r="G15" i="72" l="1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G14"/>
  <c r="F14"/>
  <c r="J17" i="85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16"/>
  <c r="P14" i="87" l="1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13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14"/>
  <c r="N15"/>
  <c r="N13"/>
  <c r="M394"/>
  <c r="P394" s="1"/>
  <c r="J66" i="9" l="1"/>
  <c r="J16"/>
  <c r="J17"/>
  <c r="J18"/>
  <c r="J20"/>
  <c r="J21"/>
  <c r="J23"/>
  <c r="J25"/>
  <c r="J26"/>
  <c r="J27"/>
  <c r="J28"/>
  <c r="J30"/>
  <c r="J31"/>
  <c r="J32"/>
  <c r="J33"/>
  <c r="J34"/>
  <c r="J35"/>
  <c r="J38"/>
  <c r="J39"/>
  <c r="J40"/>
  <c r="J41"/>
  <c r="J42"/>
  <c r="J44"/>
  <c r="J46"/>
  <c r="J47"/>
  <c r="J48"/>
  <c r="J49"/>
  <c r="J50"/>
  <c r="J51"/>
  <c r="J52"/>
  <c r="J53"/>
  <c r="J54"/>
  <c r="J59"/>
  <c r="J60"/>
  <c r="J61"/>
  <c r="J62"/>
  <c r="J63"/>
  <c r="J64"/>
  <c r="J65"/>
  <c r="I16"/>
  <c r="I17"/>
  <c r="I18"/>
  <c r="I19"/>
  <c r="I20"/>
  <c r="I21"/>
  <c r="I23"/>
  <c r="I25"/>
  <c r="I27"/>
  <c r="I28"/>
  <c r="I30"/>
  <c r="I31"/>
  <c r="I32"/>
  <c r="I33"/>
  <c r="I34"/>
  <c r="I35"/>
  <c r="I39"/>
  <c r="I40"/>
  <c r="I41"/>
  <c r="I42"/>
  <c r="I44"/>
  <c r="I46"/>
  <c r="I47"/>
  <c r="I48"/>
  <c r="I49"/>
  <c r="I50"/>
  <c r="I51"/>
  <c r="I53"/>
  <c r="I54"/>
  <c r="I59"/>
  <c r="I60"/>
  <c r="I61"/>
  <c r="I62"/>
  <c r="I63"/>
  <c r="I64"/>
  <c r="I65"/>
  <c r="H39"/>
  <c r="H40"/>
  <c r="H41"/>
  <c r="H44"/>
  <c r="H46"/>
  <c r="H47"/>
  <c r="H48"/>
  <c r="H49"/>
  <c r="H50"/>
  <c r="H51"/>
  <c r="H52"/>
  <c r="H53"/>
  <c r="H54"/>
  <c r="H59"/>
  <c r="H60"/>
  <c r="H61"/>
  <c r="H62"/>
  <c r="H63"/>
  <c r="H64"/>
  <c r="H65"/>
  <c r="H33"/>
  <c r="H34"/>
  <c r="H35"/>
  <c r="H16"/>
  <c r="H17"/>
  <c r="H18"/>
  <c r="H19"/>
  <c r="H20"/>
  <c r="H21"/>
  <c r="H23"/>
  <c r="H25"/>
  <c r="H27"/>
  <c r="H28"/>
  <c r="H30"/>
  <c r="H31"/>
  <c r="H32"/>
  <c r="F58"/>
  <c r="G58"/>
  <c r="G57" s="1"/>
  <c r="G56" s="1"/>
  <c r="J58" l="1"/>
  <c r="G45"/>
  <c r="G55" s="1"/>
  <c r="G37"/>
  <c r="G29"/>
  <c r="G24"/>
  <c r="G19"/>
  <c r="J19" s="1"/>
  <c r="G36" l="1"/>
  <c r="G14" s="1"/>
  <c r="G68" s="1"/>
  <c r="F57"/>
  <c r="F15"/>
  <c r="F37"/>
  <c r="D57"/>
  <c r="E58"/>
  <c r="I58" s="1"/>
  <c r="D58"/>
  <c r="E52"/>
  <c r="I52" s="1"/>
  <c r="I57" l="1"/>
  <c r="J57"/>
  <c r="I15"/>
  <c r="J15"/>
  <c r="J37"/>
  <c r="F56"/>
  <c r="E57"/>
  <c r="E56" s="1"/>
  <c r="E45"/>
  <c r="E43"/>
  <c r="E38"/>
  <c r="E29"/>
  <c r="E24"/>
  <c r="E22"/>
  <c r="C15"/>
  <c r="H15" s="1"/>
  <c r="C22"/>
  <c r="C24"/>
  <c r="C29"/>
  <c r="C38"/>
  <c r="C43"/>
  <c r="C45"/>
  <c r="C56"/>
  <c r="H56" l="1"/>
  <c r="I56"/>
  <c r="J56"/>
  <c r="E37"/>
  <c r="I37" s="1"/>
  <c r="I38"/>
  <c r="C37"/>
  <c r="H37" s="1"/>
  <c r="H38"/>
  <c r="E36"/>
  <c r="E55"/>
  <c r="C55"/>
  <c r="C36"/>
  <c r="C14"/>
  <c r="C58"/>
  <c r="H58" s="1"/>
  <c r="D38" l="1"/>
  <c r="D37" s="1"/>
  <c r="D55" s="1"/>
  <c r="D29"/>
  <c r="F29"/>
  <c r="D22"/>
  <c r="F22"/>
  <c r="D24"/>
  <c r="F24"/>
  <c r="D15"/>
  <c r="F36"/>
  <c r="F43"/>
  <c r="J29" l="1"/>
  <c r="I29"/>
  <c r="H29"/>
  <c r="J36"/>
  <c r="H36"/>
  <c r="I36"/>
  <c r="J43"/>
  <c r="H43"/>
  <c r="I43"/>
  <c r="I22"/>
  <c r="H22"/>
  <c r="J22"/>
  <c r="H24"/>
  <c r="I24"/>
  <c r="J24"/>
  <c r="D14"/>
  <c r="F45"/>
  <c r="F55" s="1"/>
  <c r="D36"/>
  <c r="H55" l="1"/>
  <c r="I55"/>
  <c r="J55"/>
  <c r="F14"/>
  <c r="J45"/>
  <c r="I45"/>
  <c r="H45"/>
  <c r="H14" l="1"/>
  <c r="J14"/>
  <c r="C57" l="1"/>
  <c r="H57" s="1"/>
  <c r="C68" l="1"/>
  <c r="E14"/>
  <c r="F68"/>
  <c r="E68" l="1"/>
  <c r="I68" s="1"/>
  <c r="I14"/>
  <c r="J68"/>
  <c r="H68"/>
</calcChain>
</file>

<file path=xl/comments1.xml><?xml version="1.0" encoding="utf-8"?>
<comments xmlns="http://schemas.openxmlformats.org/spreadsheetml/2006/main">
  <authors>
    <author xml:space="preserve"> </author>
  </authors>
  <commentList>
    <comment ref="A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B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A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G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I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J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K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L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A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1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1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2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2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0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1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1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2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2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3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3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4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4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5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5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6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6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7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7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8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8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3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3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3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3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399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3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39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0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0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1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1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2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2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3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3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4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4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5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5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6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6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7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7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A4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B4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C4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D4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E408" authorId="0">
      <text>
        <r>
          <rPr>
            <sz val="9"/>
            <rFont val="Tahoma"/>
            <family val="2"/>
            <charset val="204"/>
          </rPr>
          <t>&lt;root&gt;chr(10)&lt;detail name="Расшифровать строку в разрезе документов" &gt;chr(10)&lt;method value="PRINT_SQUERY" /&gt;chr(10)&lt;squery_code value="SYS_2453808_1R60URQCD" /&gt;chr(10)&lt;add_nastr value="@nCheck_2=1" /&gt;chr(10)&lt;/detail&gt;chr(10)&lt;/root&gt;</t>
        </r>
      </text>
    </comment>
    <comment ref="G4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8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  <comment ref="G4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value="s_r" /&gt;chr(10)&lt;/detail&gt;chr(10)&lt;/root&gt;</t>
        </r>
      </text>
    </comment>
    <comment ref="H409" authorId="0">
      <text>
        <r>
          <rPr>
            <sz val="9"/>
            <rFont val="Tahoma"/>
            <family val="2"/>
            <charset val="204"/>
          </rPr>
          <t>&lt;root&gt;chr(10)&lt;detail name="Расшифровать сумму в разрезе документов" &gt;chr(10)&lt;method value="PRINT_SQUERY" /&gt;chr(10)&lt;squery_code value="SYS_2453808_1R60URQCD" /&gt;chr(10)&lt;add_nastr value="@nCheck_2=1" /&gt;chr(10)&lt;add_values code="sum" value="s_kr" /&gt;chr(10)&lt;/detail&gt;chr(10)&lt;/root&gt;</t>
        </r>
      </text>
    </comment>
  </commentList>
</comments>
</file>

<file path=xl/sharedStrings.xml><?xml version="1.0" encoding="utf-8"?>
<sst xmlns="http://schemas.openxmlformats.org/spreadsheetml/2006/main" count="4735" uniqueCount="1068">
  <si>
    <t>к решению Собрания депутатов</t>
  </si>
  <si>
    <t>Код</t>
  </si>
  <si>
    <t>Наименование</t>
  </si>
  <si>
    <t>Итого: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</si>
  <si>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</si>
  <si>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</si>
  <si>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</si>
  <si>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</si>
  <si>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Штрафы, санкции, возмещение ущерба</t>
  </si>
  <si>
    <t>1 16 00000 00 0000 000</t>
  </si>
  <si>
    <t>1 14 02000 00 0000 000</t>
  </si>
  <si>
    <t>Доходы от продажи материальных и нематериальных активов</t>
  </si>
  <si>
    <t>1 14 00000 00 0000 000</t>
  </si>
  <si>
    <t>Плата за негативное воздействие на окружающую среду</t>
  </si>
  <si>
    <t>1 12 01000 01 0000 120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</si>
  <si>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</si>
  <si>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</si>
  <si>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1 08 03010 01 0000 110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</si>
  <si>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</si>
  <si>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</si>
  <si>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</t>
  </si>
  <si>
    <t>1 08 00000 00 0000 000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</si>
  <si>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</si>
  <si>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</si>
  <si>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</si>
  <si>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</si>
  <si>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РФ</t>
  </si>
  <si>
    <t>1 03 02000 01 0000 110</t>
  </si>
  <si>
    <t>1 01 02040 01 0000 110</t>
  </si>
  <si>
    <t>1 01 02030 01 0000 110</t>
  </si>
  <si>
    <t>1 01 02 020 01 0000 110</t>
  </si>
  <si>
    <t>1 01 02 010 01 0000 110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</si>
  <si>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</si>
  <si>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</si>
  <si>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</si>
  <si>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</si>
  <si>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1 00 00000 00 0000 000</t>
  </si>
  <si>
    <t>классификации</t>
  </si>
  <si>
    <t>Наименование дохода</t>
  </si>
  <si>
    <t>Код бюджетной классификации</t>
  </si>
  <si>
    <t>ИТОГО:</t>
  </si>
  <si>
    <t>"</t>
  </si>
  <si>
    <t>Наименование расходов</t>
  </si>
  <si>
    <t>тыс.рублей</t>
  </si>
  <si>
    <t>Увеличение остатков средств бюджетов</t>
  </si>
  <si>
    <t>Увеличение прочих остатков денежных средств бюджетов</t>
  </si>
  <si>
    <t>Уменьшение прочих остатков денежных средств бюджетов</t>
  </si>
  <si>
    <t>НАЛОГОВЫЕ И НЕНАЛОГОВЫЕ ДОХОДЫ</t>
  </si>
  <si>
    <t>Налог, взимаемый в связи с применением патентной системы налогообложения</t>
  </si>
  <si>
    <t>2 02 20000 00 0000 150</t>
  </si>
  <si>
    <t>2 02 30000 00 0000 150</t>
  </si>
  <si>
    <t>2 02 40000 00 0000 150</t>
  </si>
  <si>
    <t>2 02 10000 00 0000 150</t>
  </si>
  <si>
    <t>05101W1190</t>
  </si>
  <si>
    <t>ИТОГО НАЛОГОВЫЕ ДОХОДЫ</t>
  </si>
  <si>
    <t>ИТОГО НЕНАЛОГОВЫЕ ДОХОДЫ</t>
  </si>
  <si>
    <t>10101W1140</t>
  </si>
  <si>
    <t>13101L2990</t>
  </si>
  <si>
    <t>000</t>
  </si>
  <si>
    <t>Сумма на 2023 год</t>
  </si>
  <si>
    <t>0110241040</t>
  </si>
  <si>
    <t>872</t>
  </si>
  <si>
    <t>448</t>
  </si>
  <si>
    <t>1010141140</t>
  </si>
  <si>
    <t>0510141190</t>
  </si>
  <si>
    <t>0110242010</t>
  </si>
  <si>
    <t>0110242020</t>
  </si>
  <si>
    <t>0640142040</t>
  </si>
  <si>
    <t>0110242150</t>
  </si>
  <si>
    <t>0110242170</t>
  </si>
  <si>
    <t>0610151200</t>
  </si>
  <si>
    <t>0610142120</t>
  </si>
  <si>
    <t>0610142140</t>
  </si>
  <si>
    <t>0110143020</t>
  </si>
  <si>
    <t>0100000000</t>
  </si>
  <si>
    <t>0110100790</t>
  </si>
  <si>
    <t>600</t>
  </si>
  <si>
    <t>0600000000</t>
  </si>
  <si>
    <t>0000000000</t>
  </si>
  <si>
    <t>0210200790</t>
  </si>
  <si>
    <t>0210200780</t>
  </si>
  <si>
    <t>0210100790</t>
  </si>
  <si>
    <t>0210100780</t>
  </si>
  <si>
    <t>0200000000</t>
  </si>
  <si>
    <t>0110521100</t>
  </si>
  <si>
    <t>0110502790</t>
  </si>
  <si>
    <t>0110501790</t>
  </si>
  <si>
    <t>0110200790</t>
  </si>
  <si>
    <t>1300000000</t>
  </si>
  <si>
    <t>200</t>
  </si>
  <si>
    <t>0400000000</t>
  </si>
  <si>
    <t>0630126700</t>
  </si>
  <si>
    <t>0630100900</t>
  </si>
  <si>
    <t>800</t>
  </si>
  <si>
    <t>100</t>
  </si>
  <si>
    <t>1010221900</t>
  </si>
  <si>
    <t>1000000000</t>
  </si>
  <si>
    <t>0830128500</t>
  </si>
  <si>
    <t>0820128400</t>
  </si>
  <si>
    <t>300</t>
  </si>
  <si>
    <t>0800000000</t>
  </si>
  <si>
    <t>400</t>
  </si>
  <si>
    <t>0640127900</t>
  </si>
  <si>
    <t>0410123100</t>
  </si>
  <si>
    <t>0410122900</t>
  </si>
  <si>
    <t>0510124100</t>
  </si>
  <si>
    <t>0500000000</t>
  </si>
  <si>
    <t>07202W1350</t>
  </si>
  <si>
    <t>0720241350</t>
  </si>
  <si>
    <t>0720127200</t>
  </si>
  <si>
    <t>0710127100</t>
  </si>
  <si>
    <t>0700000000</t>
  </si>
  <si>
    <t>0620122100</t>
  </si>
  <si>
    <t>9000000000</t>
  </si>
  <si>
    <t>0610101900</t>
  </si>
  <si>
    <t>0610100900</t>
  </si>
  <si>
    <t>9090100900</t>
  </si>
  <si>
    <t>Расх.</t>
  </si>
  <si>
    <t>Ц.ст.</t>
  </si>
  <si>
    <t>Разд.</t>
  </si>
  <si>
    <t>Наименование субсидии</t>
  </si>
  <si>
    <t>Вед.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</si>
  <si>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</si>
  <si>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</si>
  <si>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</si>
  <si>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Судебная система</t>
  </si>
  <si>
    <t xml:space="preserve">      Другие общегосударственные вопросы</t>
  </si>
  <si>
    <t xml:space="preserve">    Национальная безопасность и правоохранительная деятельность</t>
  </si>
  <si>
    <t xml:space="preserve">      Другие вопросы в области национальной безопасности и правоохранительной деятельности</t>
  </si>
  <si>
    <t xml:space="preserve">    Национальная экономика</t>
  </si>
  <si>
    <t xml:space="preserve">      Общеэкономические вопросы</t>
  </si>
  <si>
    <t xml:space="preserve">      Дорожное хозяйство (дорожные фонды)</t>
  </si>
  <si>
    <t xml:space="preserve">    Жилищно-коммунальное хозяйство</t>
  </si>
  <si>
    <t xml:space="preserve">      Жилищное хозяйство</t>
  </si>
  <si>
    <t xml:space="preserve">      Коммунальное хозяйство</t>
  </si>
  <si>
    <t xml:space="preserve">      Другие вопросы в области жилищно-коммунального хозяйства</t>
  </si>
  <si>
    <t xml:space="preserve">    Культура, кинематография</t>
  </si>
  <si>
    <t xml:space="preserve">      Культура</t>
  </si>
  <si>
    <t xml:space="preserve">    Социальная политика</t>
  </si>
  <si>
    <t xml:space="preserve">      Пенсионное обеспечение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</si>
  <si>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</si>
  <si>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</si>
  <si>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Физическая культура и спорт</t>
  </si>
  <si>
    <t xml:space="preserve">      Физическая культура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</si>
  <si>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</si>
  <si>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НАЦИОНАЛЬНАЯ ОБОРОНА</t>
  </si>
  <si>
    <t xml:space="preserve">      Мобилизационная и вневойсковая подготовка</t>
  </si>
  <si>
    <t xml:space="preserve">      Сельское хозяйство и рыболовство</t>
  </si>
  <si>
    <t xml:space="preserve">      Благоустройство</t>
  </si>
  <si>
    <t xml:space="preserve">    Образование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</si>
  <si>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</si>
  <si>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</si>
  <si>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 детей</t>
  </si>
  <si>
    <t>0320122500</t>
  </si>
  <si>
    <t>1 03 00000 00 0000 000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</si>
  <si>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 статьями 227, 227.1 и 228 Налогового кодекса Российской Федерации</t>
  </si>
  <si>
    <r>
  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 </t>
    </r>
    <r>
      <rPr>
        <sz val="11"/>
        <color theme="1"/>
        <rFont val="Times New Roman"/>
        <family val="1"/>
        <charset val="204"/>
      </rPr>
      <t>статьей 227</t>
    </r>
    <r>
      <rPr>
        <sz val="11"/>
        <color rgb="FF000000"/>
        <rFont val="Times New Roman"/>
        <family val="1"/>
        <charset val="204"/>
      </rPr>
      <t> Налогового кодекса Российской Федерации</t>
    </r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</si>
  <si>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</si>
  <si>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</si>
  <si>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Налоги на товары (работы, услуги), реализуемые на территории Российской Федерации</t>
  </si>
  <si>
    <t>1 05 01000 00 0000 110</t>
  </si>
  <si>
    <t>Налог, взимаемый в связи с применением упрощенной системы налогообложения</t>
  </si>
  <si>
    <t>1 05 04000 02 0000 110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</si>
  <si>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</si>
  <si>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</si>
  <si>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</si>
  <si>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</si>
  <si>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Платежи от государственных и муниципальных унитарных предприятий</t>
  </si>
  <si>
    <t>1 11 07000 00 0000 120</t>
  </si>
  <si>
    <t>1 12 00000 00 0000 000</t>
  </si>
  <si>
    <t>ПЛАТЕЖИ ПРИ ПОЛЬЗОВАНИИ ПРИРОДНЫМИ РЕСУРСАМИ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</si>
  <si>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</si>
  <si>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</si>
  <si>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</si>
  <si>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01102L3040</t>
  </si>
  <si>
    <t>0110253030</t>
  </si>
  <si>
    <t xml:space="preserve">        Расходы на выплаты по оплате труда и обеспечение функций муниципальных органов</t>
  </si>
  <si>
    <t xml:space="preserve">          Закупка товаров, работ и услуг для государственных (муниципальных) нужд</t>
  </si>
  <si>
    <t xml:space="preserve">          Иные бюджетные ассигнования</t>
  </si>
  <si>
    <t xml:space="preserve">        Расходы по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</si>
  <si>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Расходы на содержание Единой дежурно-диспетчерской службы</t>
  </si>
  <si>
    <t xml:space="preserve">        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</si>
  <si>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 xml:space="preserve">        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</si>
  <si>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        Иные бюджетные ассигнования</t>
  </si>
  <si>
    <t xml:space="preserve">        Проведение комплексных оздоровительных, физкультурно-спортивных и агитационно-пропагандистских мероприятий (походы, слеты, вечера, соревнования)</t>
  </si>
  <si>
    <t xml:space="preserve">          Социальное обеспечение и иные выплаты населению</t>
  </si>
  <si>
    <t xml:space="preserve">        Реализация мероприятий в сфере занятости населения</t>
  </si>
  <si>
    <t xml:space="preserve">        Содержание автомобильных дорог общего пользования и искусственных дорожных сооружений на них</t>
  </si>
  <si>
    <t xml:space="preserve">       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</si>
  <si>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  Софинансирование расходов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</si>
  <si>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  Капитальный ремонт жилого фонда</t>
  </si>
  <si>
    <t xml:space="preserve">          Капитальные вложения в объекты государственной (муниципальной) собственности</t>
  </si>
  <si>
    <t xml:space="preserve">        Расходы на выплаты доплат к пенсиям муниципальным служащим</t>
  </si>
  <si>
    <t xml:space="preserve">        Расходы на обеспечение жилыми помещениями детей-сирот, и детей, оставшихся без попечения родителей</t>
  </si>
  <si>
    <t xml:space="preserve">        Выплаты компенсации части родительской платы за присмотр и уход за детьми, осваивающими образовательные программы дошкольного образования в организациях, осваивающих образовательную деятельность</t>
  </si>
  <si>
    <t xml:space="preserve">        Проведение декады инвалидов, поздравление детей-инвалидов</t>
  </si>
  <si>
    <t xml:space="preserve">        Проведение декады детей-сирот, поздравление детей-сирот</t>
  </si>
  <si>
    <t xml:space="preserve">        Расходы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</si>
  <si>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Софинансирование расходов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</si>
  <si>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Расходы на мероприятия в области физической культуры и спорта</t>
  </si>
  <si>
    <t xml:space="preserve">        Введение программно-целевых принципов организации деятельности органов местного самоуправления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</si>
  <si>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</si>
  <si>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Расходы на мероприятия на восстановление (ремонт, реставрация, благоустройство) воинских захоронений, находящихся в государственной (муниципальной) собственности, установка мемориальных знаков в рамках реализации федеральной целевой программы "Увековечение памяти погибших при защите Отечества на 2019-2024 годы"</t>
  </si>
  <si>
    <t xml:space="preserve">        Обеспечение деятельности (оказание услуг) муниципальных учреждений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</si>
  <si>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 детей в общеобразовательных организациях области</t>
  </si>
  <si>
    <t xml:space="preserve">        Расходы на реализацию иных межбюджетных трансфертов на воспитание и обучение детей-инвалидов в муниципальных дошкольных учреждениях</t>
  </si>
  <si>
    <t xml:space="preserve">        Мероприятия по организации питания в муниципальных общеобразовательных учреждениях</t>
  </si>
  <si>
    <t xml:space="preserve">        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</si>
  <si>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 xml:space="preserve">        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</si>
  <si>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 xml:space="preserve">        Расходы 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</si>
  <si>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Обеспечение деятельности (оказание услуг) муниципальных учреждений - Дом детского творчества</t>
  </si>
  <si>
    <t xml:space="preserve">        Обеспечение деятельности (оказание услуг) муниципальных учреждений -Детская школа искусств</t>
  </si>
  <si>
    <t xml:space="preserve">        Мероприятия по патриотическому воспитанию молодежи</t>
  </si>
  <si>
    <t xml:space="preserve">        Компенсация расходов по оплате коммунальных услуг работникам, проживающим и работающим в сельской местности</t>
  </si>
  <si>
    <t xml:space="preserve">      Другие вопросы в области национальной экономики</t>
  </si>
  <si>
    <t>0300000000</t>
  </si>
  <si>
    <t>Код вида доходов</t>
  </si>
  <si>
    <t>Сумма на 2024 год</t>
  </si>
  <si>
    <t>Сумма на 2024  год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</si>
  <si>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</si>
  <si>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</si>
  <si>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</si>
  <si>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</si>
  <si>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000 01 05 00 00 00 0000 500</t>
  </si>
  <si>
    <t>000 01 05 02 00 00 0000 500</t>
  </si>
  <si>
    <t>Увеличение прочих остатков средств бюджетов</t>
  </si>
  <si>
    <t>000 01 05 02 01 00 0000 510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</si>
  <si>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</si>
  <si>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</si>
  <si>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</si>
  <si>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</si>
  <si>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</si>
  <si>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0610200900</t>
  </si>
  <si>
    <t xml:space="preserve">      Содержание автомобильных дорог общего пользования и искусственных дорожных сооружений на них</t>
  </si>
  <si>
    <t xml:space="preserve">     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</si>
  <si>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Софинансирование расходов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</si>
  <si>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1410141270</t>
  </si>
  <si>
    <t>14101W1270</t>
  </si>
  <si>
    <t>06401R0820</t>
  </si>
  <si>
    <t>0110242190</t>
  </si>
  <si>
    <t xml:space="preserve">      Гражданская оборона</t>
  </si>
  <si>
    <t xml:space="preserve">       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</si>
  <si>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  Софинансирование по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</si>
  <si>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Другие вопросы в области образования</t>
  </si>
  <si>
    <t xml:space="preserve">        Расходы по субвенции на осуществление государственных полномочий по выплате компенсации педагогическим работникам за работу по подготовке к проведению государственной итоговой аттестации</t>
  </si>
  <si>
    <t>1400000000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</si>
  <si>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</si>
  <si>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</si>
  <si>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</si>
  <si>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 xml:space="preserve">Иные межбюджетные трансферты </t>
  </si>
  <si>
    <t>0110000000</t>
  </si>
  <si>
    <t>0110100000</t>
  </si>
  <si>
    <t>0110200000</t>
  </si>
  <si>
    <t>0110500000</t>
  </si>
  <si>
    <t>0210000000</t>
  </si>
  <si>
    <t>0210100000</t>
  </si>
  <si>
    <t>0210200000</t>
  </si>
  <si>
    <t>0320000000</t>
  </si>
  <si>
    <t>0320100000</t>
  </si>
  <si>
    <t>0410000000</t>
  </si>
  <si>
    <t>0410100000</t>
  </si>
  <si>
    <t>0510000000</t>
  </si>
  <si>
    <t>0510100000</t>
  </si>
  <si>
    <t>0610000000</t>
  </si>
  <si>
    <t>0610100000</t>
  </si>
  <si>
    <t>0610200000</t>
  </si>
  <si>
    <t>0620000000</t>
  </si>
  <si>
    <t>0620100000</t>
  </si>
  <si>
    <t>0630000000</t>
  </si>
  <si>
    <t>0630100000</t>
  </si>
  <si>
    <t>0640000000</t>
  </si>
  <si>
    <t>0640100000</t>
  </si>
  <si>
    <t>0710000000</t>
  </si>
  <si>
    <t>0710100000</t>
  </si>
  <si>
    <t>0720000000</t>
  </si>
  <si>
    <t>0720100000</t>
  </si>
  <si>
    <t>0720200000</t>
  </si>
  <si>
    <t>0820000000</t>
  </si>
  <si>
    <t>0820100000</t>
  </si>
  <si>
    <t>0830000000</t>
  </si>
  <si>
    <t>0830100000</t>
  </si>
  <si>
    <t>1010000000</t>
  </si>
  <si>
    <t>1010100000</t>
  </si>
  <si>
    <t>1010200000</t>
  </si>
  <si>
    <t>1310000000</t>
  </si>
  <si>
    <t>1310100000</t>
  </si>
  <si>
    <t>1410000000</t>
  </si>
  <si>
    <t>1410100000</t>
  </si>
  <si>
    <t>9090000000</t>
  </si>
  <si>
    <t xml:space="preserve">      Непрограммная деятельность</t>
  </si>
  <si>
    <t>9090100000</t>
  </si>
  <si>
    <t>1 01 02080 01 0000 110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</si>
  <si>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</si>
  <si>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9090042200</t>
  </si>
  <si>
    <t>0410122810</t>
  </si>
  <si>
    <t>0110141400</t>
  </si>
  <si>
    <t>0640142070</t>
  </si>
  <si>
    <t xml:space="preserve">        Мероприятие, связанное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</si>
  <si>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    Расходы по субвенции на осуществление мероприятий по обращению с животными без владельцев</t>
  </si>
  <si>
    <t xml:space="preserve">        Обслуживание газовых резервуаров</t>
  </si>
  <si>
    <t xml:space="preserve">        Расходы на выполнение государственных полномочий по назначению ежемесячных выплат к трудовым пенсиям лицам, замещавшим должности в органах государственной власти и управления районов Псковской области и городов Пскова и Великие Луки, в органах местного самоуправления до 13 марта 1997 года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</si>
  <si>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</si>
  <si>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    ОХРАНА ОКРУЖАЮЩЕЙ СРЕДЫ</t>
  </si>
  <si>
    <t xml:space="preserve">      Сбор, удаление отходов и очистка сточных вод</t>
  </si>
  <si>
    <t xml:space="preserve">        Расходы местным бюджетам из областного бюджета на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</si>
  <si>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Иные межбюджетные трансферты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</si>
  <si>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     Молодежная политика</t>
  </si>
  <si>
    <t>0220000000</t>
  </si>
  <si>
    <t>0220100000</t>
  </si>
  <si>
    <t xml:space="preserve">        Софинансирование мероприятий, связанных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</si>
  <si>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>0810000000</t>
  </si>
  <si>
    <t>0810200000</t>
  </si>
  <si>
    <t>1200000000</t>
  </si>
  <si>
    <t>1210000000</t>
  </si>
  <si>
    <t>1210100000</t>
  </si>
  <si>
    <t>0110243040</t>
  </si>
  <si>
    <t>0810228200</t>
  </si>
  <si>
    <t>0220141910</t>
  </si>
  <si>
    <t>091F255550</t>
  </si>
  <si>
    <t>1310142210</t>
  </si>
  <si>
    <t xml:space="preserve">        Субсидии местным бюджетам на установку знаков туристской навигации</t>
  </si>
  <si>
    <t xml:space="preserve">        Расходы по субвенции, предоставляемой местным бюджетам из областного бюджета для осуществления органами местного самоуправления отдельных государственных полномочий в сфере увековечения памяти погибших при защите Отечества</t>
  </si>
  <si>
    <t>0900000000</t>
  </si>
  <si>
    <t>0910000000</t>
  </si>
  <si>
    <t>091F200000</t>
  </si>
  <si>
    <t>1 06 00000 00 0000 000</t>
  </si>
  <si>
    <t>НАЛОГИ НА ИМУЩЕСТВО</t>
  </si>
  <si>
    <t>Налоги на имущество физических лиц</t>
  </si>
  <si>
    <t>1 06 06000 00 0000 110</t>
  </si>
  <si>
    <t>Земельный налог</t>
  </si>
  <si>
    <t>1 16 01000 01 0000 140</t>
  </si>
  <si>
    <t>Административные штрафы, установленные Кодексом Российской Федерации об административных правонарушениях</t>
  </si>
  <si>
    <t>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</si>
  <si>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</si>
  <si>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</si>
  <si>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</si>
  <si>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1 17 05000 00 0000 180</t>
  </si>
  <si>
    <t>Прочие неналоговые доходы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</si>
  <si>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</si>
  <si>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87220220216140000150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</si>
  <si>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</si>
  <si>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87220225304140000150</t>
  </si>
  <si>
    <t>Субсидии бюджетам муниципальных округов на реализацию программ формирования современной городской среды</t>
  </si>
  <si>
    <t>87220225555140000150</t>
  </si>
  <si>
    <t>87220229999149094150</t>
  </si>
  <si>
    <t>87220229999149096150</t>
  </si>
  <si>
    <t>87220229999149106150</t>
  </si>
  <si>
    <t>87220229999149144150</t>
  </si>
  <si>
    <t>Прочие субсидии бюджетам муниципальных округов (Субсидии на осуществление мероприятий по организации питания в муниципальных общеобразовательных учреждениях)</t>
  </si>
  <si>
    <t>87220229999149149150</t>
  </si>
  <si>
    <t>87220229999149156150</t>
  </si>
  <si>
    <t>Прочие субсидии бюджетам муниципальных округов (Субсидии на ликвидацию очагов сорного растения борщевик Сосновского)</t>
  </si>
  <si>
    <t>87220229999149198150</t>
  </si>
  <si>
    <t>87220229999149242150</t>
  </si>
  <si>
    <t>Прочие субсидии бюджетам муниципальных округов (Субсидии на софинансирование мероприятий по проведению ремонта групповых резервуарных установок сжиженных углеводородных газов)</t>
  </si>
  <si>
    <t>87220229999149249150</t>
  </si>
  <si>
    <t>Прочие субсидии бюджетам муниципальных округов (Субсидии местным бюджетам на установку знаков туристской навигации)</t>
  </si>
  <si>
    <t>87220229999149296150</t>
  </si>
  <si>
    <t>Субвенции бюджетам муниципальных округов на ежемесячное денежное вознаграждение за классное руководство</t>
  </si>
  <si>
    <t>87220230021140000150</t>
  </si>
  <si>
    <t>Субвенции бюджетам муниципальных округов на выполнение передаваемых полномочий субъектов Российской Федерации (Субвенции на выполнение государственных полномочий по образованию и обеспечению деятельности комиссий по делам несовершеннолетних и защите их прав)</t>
  </si>
  <si>
    <t>87220230024149111150</t>
  </si>
  <si>
    <t>Субвенции бюджетам муниципальных округов на выполнение передаваемых полномочий субъектов Российской Федерации (Субвенции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правонарушениях)</t>
  </si>
  <si>
    <t>87220230024149113150</t>
  </si>
  <si>
    <t>Субвенции бюджетам муниципальных округов на выполнение передаваемых полномочий субъектов Российской Федерации (Субвенции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организациях, общедоступного и бесплатного дошкольного, начального общего, основного общего, среднего общего образования, дополнительного образования детей в общеобразовательных организациях области)</t>
  </si>
  <si>
    <t>87220230024149115150</t>
  </si>
  <si>
    <t>Субвенции бюджетам муниципальных округов на выполнение передаваемых полномочий субъектов Российской Федерации (Субвенции на выполнение государственных полномочий по назначению и выплате доплат к трудовым пенсиям лицам, замещавшим должности в органах государственной власти и управления районов Псковской области и городов Пскова и Великие Луки, должности в органах местного самоуправления до 13 марта 1997 года)</t>
  </si>
  <si>
    <t>87220230024149118150</t>
  </si>
  <si>
    <t>Субвенции бюджетам муниципальных округов на выполнение передаваемых полномочий субъектов Российской Федерации (Субвенции на компенсацию расходов по оплате коммунальных услуг работникам, проживающим и работающим в сельских населенных пунктах, рабочих поселках (поселках городского типа))</t>
  </si>
  <si>
    <t>87220230024149152150</t>
  </si>
  <si>
    <t>Субвенции бюджетам муниципальных округов на выполнение передаваемых полномочий субъектов Российской Федерации (Субвенции на осуществление государственных полномочий по выплате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образования)</t>
  </si>
  <si>
    <t>87220230024149209150</t>
  </si>
  <si>
    <t>Субвенции бюджетам муниципальных округов на выполнение передаваемых полномочий субъектов Российской Федерации (Субвенции на осуществление органами местного самоуправления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Псковской области)</t>
  </si>
  <si>
    <t>87220230024149280150</t>
  </si>
  <si>
    <t>Субвенции бюджетам муниципальных округов на выполнение передаваемых полномочий субъектов Российской Федерации (Субвенци , предоставляемые местным бюджетам из областного бюджета для осуществления органами местного самоуправления отдельных государственных полномочий в сфере увековечения памяти погибших при защите Отечества)</t>
  </si>
  <si>
    <t>87220230024149288150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</si>
  <si>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</si>
  <si>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87220230029140000150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</si>
  <si>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</si>
  <si>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87220235118140000150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</si>
  <si>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</si>
  <si>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87220245303140000150</t>
  </si>
  <si>
    <t>Прочие межбюджетные трансферты, передаваемые бюджетам муниципальных округов (Иные межбюджетные трансферты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</si>
  <si>
    <t>87220249999140000150</t>
  </si>
  <si>
    <t>Прочие межбюджетные трансферты, передаваемые бюджетам муниципальных округов (Иные межбюджетные трансферты на воспитание и обучение детей-инвалидов в муниципальных дошкольных организациях"</t>
  </si>
  <si>
    <t>87220249999149271150</t>
  </si>
  <si>
    <t>0640100792</t>
  </si>
  <si>
    <t>1220188090</t>
  </si>
  <si>
    <t>1230141570</t>
  </si>
  <si>
    <t>12301W1570</t>
  </si>
  <si>
    <t>02201W1910</t>
  </si>
  <si>
    <t>0420441700</t>
  </si>
  <si>
    <t>04204W1700</t>
  </si>
  <si>
    <t>1210188010</t>
  </si>
  <si>
    <t>1210188020</t>
  </si>
  <si>
    <t>1210288030</t>
  </si>
  <si>
    <t>1210388040</t>
  </si>
  <si>
    <t>1210488050</t>
  </si>
  <si>
    <t>1210688080</t>
  </si>
  <si>
    <t>1210788070</t>
  </si>
  <si>
    <t>1310141130</t>
  </si>
  <si>
    <t>13101W1130</t>
  </si>
  <si>
    <t>1210588060</t>
  </si>
  <si>
    <t>0110141790</t>
  </si>
  <si>
    <t>0110142010</t>
  </si>
  <si>
    <t>0110142170</t>
  </si>
  <si>
    <t>01101W1790</t>
  </si>
  <si>
    <t>0110200791</t>
  </si>
  <si>
    <t xml:space="preserve">        Расходы на целевое образование</t>
  </si>
  <si>
    <t xml:space="preserve">        Расходы на повышение безопасности населения округа и снижение экономического ущерба от чрезвычайных ситуаций</t>
  </si>
  <si>
    <t xml:space="preserve">        Организация мер по первичной безопасности поселения в населенных пунктах</t>
  </si>
  <si>
    <t xml:space="preserve">        Проведение конкурсов плакатов среди учащихся, молодежи округа о вреде наркомании и профилактике здорового образа жизни</t>
  </si>
  <si>
    <t xml:space="preserve">        Ликвидация очагов сорного растения борщевик Сосновского</t>
  </si>
  <si>
    <t xml:space="preserve">        Софинансирование из бюджета округа ликвидации очагов сорного растения борщевик Сосновского</t>
  </si>
  <si>
    <t xml:space="preserve">        Софинансирование субсидии местным бюджетам на установку знаков туристской навигации</t>
  </si>
  <si>
    <t xml:space="preserve">       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</si>
  <si>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Расходы на софинансирование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</si>
  <si>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Расходы на уличное освещение</t>
  </si>
  <si>
    <t xml:space="preserve">        Расходы на установку и содержание опор</t>
  </si>
  <si>
    <t xml:space="preserve">        Расходы на озеленение территории</t>
  </si>
  <si>
    <t xml:space="preserve">        Расходы на содержание кладбищ</t>
  </si>
  <si>
    <t xml:space="preserve">        Ликвидация мест несанкционированных свалок, навалов мусора и вывоз мусора из мест общего пользования</t>
  </si>
  <si>
    <t xml:space="preserve">        Прочие мероприятия по благоустройству</t>
  </si>
  <si>
    <t xml:space="preserve">        Расходы на содержание имущества</t>
  </si>
  <si>
    <t xml:space="preserve">        Расходы по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</si>
  <si>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Охрана окружающей среды (Ликвидация мест несанкционированного размещения отходов)</t>
  </si>
  <si>
    <t xml:space="preserve">        Расходы на ежегодную премию Главы Новоржевского округа одаренным и талантливым детям</t>
  </si>
  <si>
    <t xml:space="preserve">        Софинансирование субсидии для инклюзивного развития детей-инвалидов</t>
  </si>
  <si>
    <t>0420000000</t>
  </si>
  <si>
    <t>0420400000</t>
  </si>
  <si>
    <t>1210200000</t>
  </si>
  <si>
    <t>1210300000</t>
  </si>
  <si>
    <t>1210400000</t>
  </si>
  <si>
    <t>1210500000</t>
  </si>
  <si>
    <t>1210600000</t>
  </si>
  <si>
    <t>1210700000</t>
  </si>
  <si>
    <t>1220000000</t>
  </si>
  <si>
    <t>1220100000</t>
  </si>
  <si>
    <t>1230000000</t>
  </si>
  <si>
    <t>1230100000</t>
  </si>
  <si>
    <t xml:space="preserve">    Непрограммная деятельность</t>
  </si>
  <si>
    <t>1 11 05070 00 0000 120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</si>
  <si>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</si>
  <si>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000 01 05 02 01 14 0000 510</t>
  </si>
  <si>
    <t>Увеличение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</si>
  <si>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</si>
  <si>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</si>
  <si>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</si>
  <si>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</si>
  <si>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</si>
  <si>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 бюджетам муниципальных округов на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</si>
  <si>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Приложение 4</t>
  </si>
  <si>
    <t>Приложение 1</t>
  </si>
  <si>
    <t>Приложение 2</t>
  </si>
  <si>
    <t>Приложение 3</t>
  </si>
  <si>
    <t>Приложение 5</t>
  </si>
  <si>
    <t>Приложение 6</t>
  </si>
  <si>
    <t>Приложение 7</t>
  </si>
  <si>
    <t>Приложение 8</t>
  </si>
  <si>
    <t>Тыс.рублей</t>
  </si>
  <si>
    <t>Поступление доходов в бюджет муниципального образования</t>
  </si>
  <si>
    <t>Субвенции из областного бюджета на 2024 год</t>
  </si>
  <si>
    <t>Распределение</t>
  </si>
  <si>
    <t>011EВ00000</t>
  </si>
  <si>
    <t xml:space="preserve">        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</si>
  <si>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</si>
  <si>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1 14 06000 00 0000 430</t>
  </si>
  <si>
    <t>1 06 01000 00 0000 110</t>
  </si>
  <si>
    <t>117 00000 00 0000 180</t>
  </si>
  <si>
    <t xml:space="preserve">Источники внутреннего финансирования дефицита бюджета муниципального образования </t>
  </si>
  <si>
    <t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</si>
  <si>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87220245179140000150</t>
  </si>
  <si>
    <t>Иные межбюджетные трансферты на реализацию мероприятий в рамках комплексных процессных меропирятий "Поддержка молодежных инициатив Псковской области</t>
  </si>
  <si>
    <t>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</si>
  <si>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87220225299140000150</t>
  </si>
  <si>
    <t>87220225519140000150</t>
  </si>
  <si>
    <t>87220225098140000150</t>
  </si>
  <si>
    <t>87220229999149202150</t>
  </si>
  <si>
    <t>87220249999149304150</t>
  </si>
  <si>
    <t>87220249999149278150</t>
  </si>
  <si>
    <t>011E200000</t>
  </si>
  <si>
    <t xml:space="preserve">        Расходы по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</si>
  <si>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011E250980</t>
  </si>
  <si>
    <t>021A100000</t>
  </si>
  <si>
    <t xml:space="preserve">        Расходы по субсидии на государственную поддержку отрасли культуры (в рамках федерального проекта "Культурная среда")</t>
  </si>
  <si>
    <t>021A155190</t>
  </si>
  <si>
    <t xml:space="preserve">        Строительство, ремонт и содержание колодцев</t>
  </si>
  <si>
    <t>0510141460</t>
  </si>
  <si>
    <t xml:space="preserve">        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</si>
  <si>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0510143150</t>
  </si>
  <si>
    <t xml:space="preserve">        Софинансирование субсидии местным бюджетам из областного бюджета на разработку проектно-сметной документации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</si>
  <si>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05101W1460</t>
  </si>
  <si>
    <t xml:space="preserve">        Софинансирование иных межбюджетных трансфертов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</si>
  <si>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>05101W3150</t>
  </si>
  <si>
    <t>0610143030</t>
  </si>
  <si>
    <t xml:space="preserve">        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</si>
  <si>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>0610151180</t>
  </si>
  <si>
    <t xml:space="preserve">        Приведение в нормативное состояние дворовых и общественных территорий Новоржевского муниципального округа</t>
  </si>
  <si>
    <t xml:space="preserve">        Софинансирование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</si>
  <si>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Расходы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</si>
  <si>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>1410141600</t>
  </si>
  <si>
    <t xml:space="preserve">        Софинансирование расходов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</si>
  <si>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>14101W1600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</si>
  <si>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</si>
  <si>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</si>
  <si>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</si>
  <si>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Транспорт</t>
  </si>
  <si>
    <t>уточненный бюджет на 2024</t>
  </si>
  <si>
    <t>первоначальный бюджет на 2024 год</t>
  </si>
  <si>
    <t>факт 2024</t>
  </si>
  <si>
    <t>% к первоначальному</t>
  </si>
  <si>
    <t>% к уточненному</t>
  </si>
  <si>
    <t>% к 2023</t>
  </si>
  <si>
    <t>Инициативные платежи</t>
  </si>
  <si>
    <t>Прочие доходы 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казенных). </t>
  </si>
  <si>
    <t>Дотации бюджетам муниципальных округов на поддержку мер по обеспечению сбалансированности бюджетов</t>
  </si>
  <si>
    <t>Прочие дотации бюджетам муниципальных округов</t>
  </si>
  <si>
    <t>Дотации (гранты) бюджетам муниципальных округов за достижение показателей деятельности органов местного самоуправления</t>
  </si>
  <si>
    <t>Единый налог на вмененный доход для отдельных видов деятельности</t>
  </si>
  <si>
    <t>1 05 02000 00 0000 110</t>
  </si>
  <si>
    <t>1 11 09000 00 0000 120</t>
  </si>
  <si>
    <t>117 15000 00 0000 180</t>
  </si>
  <si>
    <t>ВОЗВРАТ ОСТАТКОВ СУБСИДИЙ, СУБВЕНЦИЙ И ИНЫХ МЕЖБЮДЖЕТНЫХ ТРАНСФЕРТОВ, ИМЕЮЩИХ ЦЕЛЕВОЕ НАЗНАЧЕНИЕ, ПРОШЛЫХ ЛЕТ</t>
  </si>
  <si>
    <t>2 19 00000 00 0000 150</t>
  </si>
  <si>
    <t xml:space="preserve">Прочие неналоговые доходы </t>
  </si>
  <si>
    <t>2 02 15002 14 0000 150</t>
  </si>
  <si>
    <t>2 02 19999 14 0000 150</t>
  </si>
  <si>
    <t>2 02 16549 14 0000 150</t>
  </si>
  <si>
    <t>0610100810</t>
  </si>
  <si>
    <t>0830128520</t>
  </si>
  <si>
    <t>0830128510</t>
  </si>
  <si>
    <t>0810228220</t>
  </si>
  <si>
    <t>0810128100</t>
  </si>
  <si>
    <t>0810100010</t>
  </si>
  <si>
    <t>06401A0820</t>
  </si>
  <si>
    <t>0110142040</t>
  </si>
  <si>
    <t>02102W5030</t>
  </si>
  <si>
    <t>02102W1568</t>
  </si>
  <si>
    <t>02102W1566</t>
  </si>
  <si>
    <t>02102W1564</t>
  </si>
  <si>
    <t>02102W1562</t>
  </si>
  <si>
    <t>02102W1561</t>
  </si>
  <si>
    <t>0210245030</t>
  </si>
  <si>
    <t>0210241568</t>
  </si>
  <si>
    <t>0210241566</t>
  </si>
  <si>
    <t>0210241564</t>
  </si>
  <si>
    <t>0210241562</t>
  </si>
  <si>
    <t>0210241561</t>
  </si>
  <si>
    <t>0210221100</t>
  </si>
  <si>
    <t>01102Z1790</t>
  </si>
  <si>
    <t>01102W1790</t>
  </si>
  <si>
    <t>01102L3030</t>
  </si>
  <si>
    <t>0110275490</t>
  </si>
  <si>
    <t>0110250500</t>
  </si>
  <si>
    <t>0110241790</t>
  </si>
  <si>
    <t>1210688081</t>
  </si>
  <si>
    <t>1310188090</t>
  </si>
  <si>
    <t>12106W156Е</t>
  </si>
  <si>
    <t>12106W156Д</t>
  </si>
  <si>
    <t>12106W156Г</t>
  </si>
  <si>
    <t>12106W156В</t>
  </si>
  <si>
    <t>12106W156Б</t>
  </si>
  <si>
    <t>12106W156А</t>
  </si>
  <si>
    <t>12106W1569</t>
  </si>
  <si>
    <t>12106W1567</t>
  </si>
  <si>
    <t>12106W1565</t>
  </si>
  <si>
    <t>12106W1563</t>
  </si>
  <si>
    <t>1210688082</t>
  </si>
  <si>
    <t>121064156Е</t>
  </si>
  <si>
    <t>121064156Д</t>
  </si>
  <si>
    <t>121064156Г</t>
  </si>
  <si>
    <t>121064156В</t>
  </si>
  <si>
    <t>121064156Б</t>
  </si>
  <si>
    <t>121064156А</t>
  </si>
  <si>
    <t>1210641569</t>
  </si>
  <si>
    <t>1210641567</t>
  </si>
  <si>
    <t>1210641565</t>
  </si>
  <si>
    <t>1210641563</t>
  </si>
  <si>
    <t>12103W1831</t>
  </si>
  <si>
    <t>1210388083</t>
  </si>
  <si>
    <t>1210341831</t>
  </si>
  <si>
    <t>0410222820</t>
  </si>
  <si>
    <t>04101W5010</t>
  </si>
  <si>
    <t>0410145010</t>
  </si>
  <si>
    <t>0410122800</t>
  </si>
  <si>
    <t>1410121600</t>
  </si>
  <si>
    <t>0320122530</t>
  </si>
  <si>
    <t>0110243030</t>
  </si>
  <si>
    <t>0510124200</t>
  </si>
  <si>
    <t>1610627330</t>
  </si>
  <si>
    <t>9090020004</t>
  </si>
  <si>
    <t>0610100901</t>
  </si>
  <si>
    <t>0630175490</t>
  </si>
  <si>
    <t>0610175490</t>
  </si>
  <si>
    <t>Новоржевского муниципального округа</t>
  </si>
  <si>
    <t>Факт 2024</t>
  </si>
  <si>
    <t>Наименование показателя</t>
  </si>
  <si>
    <t/>
  </si>
  <si>
    <t>0100</t>
  </si>
  <si>
    <t>0102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</si>
  <si>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</si>
  <si>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</si>
  <si>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0104</t>
  </si>
  <si>
    <t xml:space="preserve">        Расходы иных межбюджетных трансфертов на поощрение муниципальных управленческих команд</t>
  </si>
  <si>
    <t>0105</t>
  </si>
  <si>
    <t>0106</t>
  </si>
  <si>
    <t>0113</t>
  </si>
  <si>
    <t xml:space="preserve">        Премирование работников комиссий по делам несовершеннолетних и защите их прав</t>
  </si>
  <si>
    <t>0200</t>
  </si>
  <si>
    <t>0203</t>
  </si>
  <si>
    <t>0300</t>
  </si>
  <si>
    <t>0309</t>
  </si>
  <si>
    <t>0310</t>
  </si>
  <si>
    <t>0314</t>
  </si>
  <si>
    <t xml:space="preserve">        Обеспечение видеонаблюдения в местах массового пребывания людей и в административных зданиях муниципальных учреждений</t>
  </si>
  <si>
    <t>0400</t>
  </si>
  <si>
    <t>0401</t>
  </si>
  <si>
    <t>0405</t>
  </si>
  <si>
    <t>0408</t>
  </si>
  <si>
    <t>0409</t>
  </si>
  <si>
    <t xml:space="preserve">        Расходы на капитальный и текущий ремонт автомобильных дорог общего пользования местного значения и искусственных дорожных сооружений на них</t>
  </si>
  <si>
    <t xml:space="preserve">        Субсидии местным бюджетам из областного бюджета на разработку проектно-сметной документации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</si>
  <si>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0412</t>
  </si>
  <si>
    <t xml:space="preserve">        Иные межбюджетные трансферты на реализацию мероприятий в рамках комплексных процессных мероприятий "Поддержка молодежных инициатив Псковской области"</t>
  </si>
  <si>
    <t xml:space="preserve">        Выполнение кадастровых работ и работ по оценке рыночной стоимости муниципального имущества и земельных ресурсов</t>
  </si>
  <si>
    <t xml:space="preserve">        Расходы на проведение аудиторской проверки промежуточного бухгалтерского баланса и результатов инвентаризации имущества и обязательств муниципального предприятия</t>
  </si>
  <si>
    <t>0500</t>
  </si>
  <si>
    <t>0501</t>
  </si>
  <si>
    <t xml:space="preserve">        Расходы на мероприятия на разработку документов на описание границ города Новоржева</t>
  </si>
  <si>
    <t>0502</t>
  </si>
  <si>
    <t xml:space="preserve">        Погашение задолженности за топливно-энергетические ресурсы, за проведение экспертизы по техническому освидетельствованию дымовых труб и зданий котельных</t>
  </si>
  <si>
    <t xml:space="preserve">        Расходы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</si>
  <si>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Софинансирование расходов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</si>
  <si>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Приобретение и установка инженерного оборудования</t>
  </si>
  <si>
    <t>0503</t>
  </si>
  <si>
    <t xml:space="preserve">        Расходы на реализацию инициативных проектов</t>
  </si>
  <si>
    <t xml:space="preserve">        Расходы на развитие институтов ТОС (проект "Дорога на погост")</t>
  </si>
  <si>
    <t xml:space="preserve">        Софинансирование расходов на реализацию инициативных проектов</t>
  </si>
  <si>
    <t xml:space="preserve">        Расходы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</si>
  <si>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  Расходы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</si>
  <si>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  Расходы по субсидии на развитие институтов ТОС и поддержку проектов местных инициатив (проект ТОС "Мы вашей памяти верны")</t>
  </si>
  <si>
    <t xml:space="preserve">        Расходы по субсидии на развитие институтов ТОС и поддержку проектов местных инициатив (проект ТОС "Нам жить и помнить")</t>
  </si>
  <si>
    <t xml:space="preserve">        Расходы по субсидии на развитие институтов ТОС и поддержку проектов местных инициатив (проект ТОС "Помогаем мусорной реформе")</t>
  </si>
  <si>
    <t xml:space="preserve">        Расходы по субсидии на развитие институтов ТОС и поддержку проектов местных инициатив (проект ТОС "Веска - уголок России!")</t>
  </si>
  <si>
    <t xml:space="preserve">        Расходы по субсидии на развитие институтов ТОС и поддержку проектов местных инициатив (проект ТОС "Барута - территория чистоты")</t>
  </si>
  <si>
    <t xml:space="preserve">        Расходы по субсидии на развитие институтов ТОС и поддержку проектов местных инициатив (проект ТОС "Спорт для всех!")</t>
  </si>
  <si>
    <t xml:space="preserve">        Расходы по субсидии на развитие институтов ТОС и поддержку проектов местных инициатив (проект ТОС "Лучшее детям")</t>
  </si>
  <si>
    <t xml:space="preserve">        Расходы по субсидии на развитие институтов ТОС и поддержку проектов местных инициатив (проект ТОС "Общий круг")</t>
  </si>
  <si>
    <t xml:space="preserve">        Расходы на развитие институтов ТОС (проект "Гривино - мы за чистоту")</t>
  </si>
  <si>
    <t xml:space="preserve">        Софинансирование расходов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</si>
  <si>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  Софинансирование расходов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</si>
  <si>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  Софинансирование расходов по субсидии на развитие институтов ТОС и поддержку проектов местных инициатив (проект ТОС "Мы вашей памяти верны")</t>
  </si>
  <si>
    <t xml:space="preserve">        Софинансирование расходов по субсидии на развитие институтов ТОС и поддержку проектов местных инициатив (проект ТОС "Нам жить и помнить")</t>
  </si>
  <si>
    <t xml:space="preserve">        Софинансирование расходов по субсидии на развитие институтов ТОС и поддержку проектов местных инициатив (проект ТОС "Помогаем мусорной реформе")</t>
  </si>
  <si>
    <t xml:space="preserve">        Софинансирование расходов по субсидии на развитие институтов ТОС и поддержку проектов местных инициатив (проект ТОС "Веска - уголок России!")</t>
  </si>
  <si>
    <t xml:space="preserve">        Софинансирование расходов по субсидии на развитие институтов ТОС и поддержку проектов местных инициатив (проект ТОС "Барута - территория чистоты")</t>
  </si>
  <si>
    <t xml:space="preserve">        Софинансирование расходов по субсидии на развитие институтов ТОС и поддержку проектов местных инициатив (проект ТОС "Спорт для всех!")</t>
  </si>
  <si>
    <t xml:space="preserve">        Софинансирование расходов по субсидии на развитие институтов ТОС и поддержку проектов местных инициатив (проект ТОС "Лучшее детям")</t>
  </si>
  <si>
    <t xml:space="preserve">        Софинансирование расходов по субсидии на развитие институтов ТОС и поддержку проектов местных инициатив (проект ТОС "Общий круг")</t>
  </si>
  <si>
    <t xml:space="preserve">        Благоустройство воинских захоронений на территории Новоржевского муниципального округа</t>
  </si>
  <si>
    <t>0505</t>
  </si>
  <si>
    <t xml:space="preserve">        Расходы на развитие институтов ТОС (проект "Вода источник жизни")</t>
  </si>
  <si>
    <t>0600</t>
  </si>
  <si>
    <t>0602</t>
  </si>
  <si>
    <t>0700</t>
  </si>
  <si>
    <t>0701</t>
  </si>
  <si>
    <t xml:space="preserve">       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</si>
  <si>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  Расходы по субвенции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"Об образовании в Псковской области"</t>
  </si>
  <si>
    <t>0702</t>
  </si>
  <si>
    <t xml:space="preserve">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</si>
  <si>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 xml:space="preserve">        Иные межбюджетные трансферты на ежемесячное денежное вознаграждение за классное руководство</t>
  </si>
  <si>
    <t xml:space="preserve">        Софинансировани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</si>
  <si>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  Софинансирование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 за счет средств местного бюджета</t>
  </si>
  <si>
    <t>0703</t>
  </si>
  <si>
    <t>0707</t>
  </si>
  <si>
    <t>0709</t>
  </si>
  <si>
    <t>0800</t>
  </si>
  <si>
    <t>0801</t>
  </si>
  <si>
    <t xml:space="preserve">        Расходы по субсидии на развитие институтов ТОС и поддержку проектов местных инициатив (проект ТОС "Библиотека на ладони")</t>
  </si>
  <si>
    <t xml:space="preserve">        Расходы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</si>
  <si>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  Расходы по субсидии на развитие институтов ТОС и поддержку проектов местных инициатив (проект ТОС "Перезагрузка")</t>
  </si>
  <si>
    <t xml:space="preserve">        Расходы по субсидии на развитие институтов ТОС и поддержку проектов местных инициатив (проект ТОС "Наш досуг в наших руках")</t>
  </si>
  <si>
    <t xml:space="preserve">        Расходы по субсидии на развитие институтов ТОС и поддержку проектов местных инициатив (проект ТОС "Новая жизнь сельского клуба")</t>
  </si>
  <si>
    <t xml:space="preserve">        Расходы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</si>
  <si>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 xml:space="preserve">        Софинансирование расходов по субсидии на развитие институтов ТОС и поддержку проектов местных инициатив (проект ТОС "Библиотека на ладони")</t>
  </si>
  <si>
    <t xml:space="preserve">        Софинансирование расходов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</si>
  <si>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  Софинансирование расходов по субсидии на развитие институтов ТОС и поддержку проектов местных инициатив (проект ТОС "Перезагрузка")</t>
  </si>
  <si>
    <t xml:space="preserve">        Софинансирование расходов по субсидии на развитие институтов ТОС и поддержку проектов местных инициатив (проект ТОС "Наш досуг в наших руках")</t>
  </si>
  <si>
    <t xml:space="preserve">        Софинансирование расходов по субсидии на развитие институтов ТОС и поддержку проектов местных инициатив (проект ТОС "Новая жизнь сельского клуба")</t>
  </si>
  <si>
    <t xml:space="preserve">        Софинансирование расходов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</si>
  <si>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>1000</t>
  </si>
  <si>
    <t>1001</t>
  </si>
  <si>
    <t>1004</t>
  </si>
  <si>
    <t>1006</t>
  </si>
  <si>
    <t xml:space="preserve">        Средства из резервного фонда Администрации области</t>
  </si>
  <si>
    <t xml:space="preserve">        Расходы на проведение мероприятий военно-патриотического направления</t>
  </si>
  <si>
    <t xml:space="preserve">        Расходы на оказание адресной помощи</t>
  </si>
  <si>
    <t xml:space="preserve">        Расходы на погребение лиц, не имеющих родственников</t>
  </si>
  <si>
    <t xml:space="preserve">        Мероприятия на проведение рейдов в опекунские семьи и семьи, находящиеся в социально опасном положении</t>
  </si>
  <si>
    <t xml:space="preserve">        Мероприятия на оказание материальной помощи</t>
  </si>
  <si>
    <t>1100</t>
  </si>
  <si>
    <t>1101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</si>
  <si>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</si>
  <si>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</si>
  <si>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</si>
  <si>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</si>
  <si>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Расходы на частичное возмещение затрат автономной некоммерческой организации Издательский дом "МЕДИА 60", связанных с производством и выпуском муниципального периодического печатного издания</t>
  </si>
  <si>
    <t>ВСЕГО РАСХОДОВ:</t>
  </si>
  <si>
    <t>Первоначальная роспись 2024</t>
  </si>
  <si>
    <t>Уточненная роспись 2024</t>
  </si>
  <si>
    <t>Факт 2023</t>
  </si>
  <si>
    <t>% к первоначальной</t>
  </si>
  <si>
    <t>% к уточненной</t>
  </si>
  <si>
    <t>примечание</t>
  </si>
  <si>
    <t>Обеспечение проведения выборов и референдумов</t>
  </si>
  <si>
    <t>Первоначальная роспись/план</t>
  </si>
  <si>
    <t>Уточненная роспись/план</t>
  </si>
  <si>
    <t>Касс. расход</t>
  </si>
  <si>
    <t xml:space="preserve">    Администрация Новоржевского муниципального округа</t>
  </si>
  <si>
    <t>0000</t>
  </si>
  <si>
    <t xml:space="preserve">      ОБЩЕГОСУДАРСТВЕННЫЕ ВОПРОСЫ</t>
  </si>
  <si>
    <t xml:space="preserve">        Функционирование высшего должностного лица субъекта Российской Федерации и муниципального образования</t>
  </si>
  <si>
    <t xml:space="preserve">          Расходы на выплаты по оплате труда и обеспечение функций муниципальных органов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</si>
  <si>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</si>
  <si>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</si>
  <si>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Закупка товаров, работ и услуг для государственных (муниципальных) нужд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</si>
  <si>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</si>
  <si>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Социальное обеспечение и иные выплаты населению</t>
  </si>
  <si>
    <t xml:space="preserve">            Иные бюджетные ассигнования</t>
  </si>
  <si>
    <t xml:space="preserve">          Расходы иных межбюджетных трансфертов на поощрение муниципальных управленческих команд</t>
  </si>
  <si>
    <t xml:space="preserve">        Судебная система</t>
  </si>
  <si>
    <t xml:space="preserve">          Расходы по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</si>
  <si>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Другие общегосударственные вопросы</t>
  </si>
  <si>
    <t xml:space="preserve">          Премирование работников комиссий по делам несовершеннолетних и защите их прав</t>
  </si>
  <si>
    <t xml:space="preserve">          Расходы на содержание Единой дежурно-диспетчерской службы</t>
  </si>
  <si>
    <t xml:space="preserve">          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</si>
  <si>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 xml:space="preserve">          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</si>
  <si>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 xml:space="preserve">          Расходы на целевое образование</t>
  </si>
  <si>
    <t xml:space="preserve">          Мероприятие, связанное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</si>
  <si>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      Софинансирование мероприятий, связанных с личным страхованием жизни и здоровья членов народных дружин и материальное стимулирование граждан, участвующих в составе народных дружин</t>
  </si>
  <si>
    <t xml:space="preserve">         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</si>
  <si>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    Софинансирование по субсидии на подготовку документов территориального планирования, градостроительного зонирования и документов по планировке территории</t>
  </si>
  <si>
    <t xml:space="preserve">      НАЦИОНАЛЬНАЯ ОБОРОНА</t>
  </si>
  <si>
    <t xml:space="preserve">        Мобилизационная и вневойсковая подготовка</t>
  </si>
  <si>
    <t xml:space="preserve">          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</si>
  <si>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 xml:space="preserve">      Национальная безопасность и правоохранительная деятельность</t>
  </si>
  <si>
    <t xml:space="preserve">        Гражданская оборона</t>
  </si>
  <si>
    <t xml:space="preserve">          Расходы на повышение безопасности населения округа и снижение экономического ущерба от чрезвычайных ситуаций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</si>
  <si>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</si>
  <si>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 xml:space="preserve">          Организация мер по первичной безопасности поселения в населенных пунктах</t>
  </si>
  <si>
    <t xml:space="preserve">        Другие вопросы в области национальной безопасности и правоохранительной деятельности</t>
  </si>
  <si>
    <t xml:space="preserve">          Проведение конкурсов плакатов среди учащихся, молодежи округа о вреде наркомании и профилактике здорового образа жизни</t>
  </si>
  <si>
    <t xml:space="preserve">          Проведение комплексных оздоровительных, физкультурно-спортивных и агитационно-пропагандистских мероприятий (походы, слеты, вечера, соревнования)</t>
  </si>
  <si>
    <t xml:space="preserve">          Обеспечение видеонаблюдения в местах массового пребывания людей и в административных зданиях муниципальных учреждений</t>
  </si>
  <si>
    <t xml:space="preserve">      Национальная экономика</t>
  </si>
  <si>
    <t xml:space="preserve">        Сельское хозяйство и рыболовство</t>
  </si>
  <si>
    <t xml:space="preserve">          Ликвидация очагов сорного растения борщевик Сосновского</t>
  </si>
  <si>
    <t xml:space="preserve">          Софинансирование из бюджета округа ликвидации очагов сорного растения борщевик Сосновского</t>
  </si>
  <si>
    <t xml:space="preserve">          Расходы по субвенции на осуществление мероприятий по обращению с животными без владельцев</t>
  </si>
  <si>
    <t xml:space="preserve">        Транспорт</t>
  </si>
  <si>
    <t xml:space="preserve">          Иные межбюджетные трансферты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</si>
  <si>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 xml:space="preserve">          Софинансирование иных межбюджетных трансфертов местным бюджетам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реализующих основные образовательные программы, между поселениями до образовательной организации и обратно</t>
  </si>
  <si>
    <t xml:space="preserve">        Дорожное хозяйство (дорожные фонды)</t>
  </si>
  <si>
    <t xml:space="preserve">          Содержание автомобильных дорог общего пользования и искусственных дорожных сооружений на них</t>
  </si>
  <si>
    <t xml:space="preserve">          Расходы на капитальный и текущий ремонт автомобильных дорог общего пользования местного значения и искусственных дорожных сооружений на них</t>
  </si>
  <si>
    <t xml:space="preserve">         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</si>
  <si>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    Субсидии местным бюджетам из областного бюджета на разработку проектно-сметной документации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</si>
  <si>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 xml:space="preserve">          Софинансирование расходов на осуществление дорожной деятельности, а также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</si>
  <si>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          Софинансирование субсидии местным бюджетам из областного бюджета на разработку проектно-сметной документации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</si>
  <si>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 xml:space="preserve">        Другие вопросы в области национальной экономики</t>
  </si>
  <si>
    <t xml:space="preserve">          Субсидии местным бюджетам на установку знаков туристской навигации</t>
  </si>
  <si>
    <t xml:space="preserve">          Софинансирование субсидии местным бюджетам на установку знаков туристской навигации</t>
  </si>
  <si>
    <t xml:space="preserve">          Выполнение кадастровых работ и работ по оценке рыночной стоимости муниципального имущества и земельных ресурсов</t>
  </si>
  <si>
    <t xml:space="preserve">          Расходы на проведение аудиторской проверки промежуточного бухгалтерского баланса и результатов инвентаризации имущества и обязательств муниципального предприятия</t>
  </si>
  <si>
    <t xml:space="preserve">          Иные межбюджетные трансферты на реализацию мероприятий в рамках комплексных процессных мероприятий "Поддержка молодежных инициатив Псковской области"</t>
  </si>
  <si>
    <t xml:space="preserve">      Жилищно-коммунальное хозяйство</t>
  </si>
  <si>
    <t xml:space="preserve">        Жилищное хозяйство</t>
  </si>
  <si>
    <t xml:space="preserve">          Капитальный ремонт жилого фонда</t>
  </si>
  <si>
    <t xml:space="preserve">          Расходы на мероприятия на разработку документов на описание границ города Новоржева</t>
  </si>
  <si>
    <t xml:space="preserve">          Расходы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</si>
  <si>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 xml:space="preserve">          Софинансирование расходов по 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</t>
  </si>
  <si>
    <t xml:space="preserve">        Коммунальное хозяйство</t>
  </si>
  <si>
    <t xml:space="preserve">          Погашение задолженности за топливно-энергетические ресурсы, за проведение экспертизы по техническому освидетельствованию дымовых труб и зданий котельных</t>
  </si>
  <si>
    <t xml:space="preserve">          Обслуживание газовых резервуаров</t>
  </si>
  <si>
    <t xml:space="preserve">          Расходы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</si>
  <si>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    Капитальные вложения в объекты государственной (муниципальной) собственности</t>
  </si>
  <si>
    <t xml:space="preserve">          Софинансирование расходов на разработку проектно-сметной документации и проведение государственных экспертиз на капитальный ремонт сетей водоснабжения</t>
  </si>
  <si>
    <t xml:space="preserve">          Приобретение и установка инженерного оборудования</t>
  </si>
  <si>
    <t xml:space="preserve">         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</si>
  <si>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  Расходы на софинансирование субсидии на софинансирование мероприятий по проведению ремонта групповых резервуарных установок сжиженных углеводородных газов</t>
  </si>
  <si>
    <t xml:space="preserve">        Благоустройство</t>
  </si>
  <si>
    <t xml:space="preserve">          Приведение в нормативное состояние дворовых и общественных территорий Новоржевского муниципального округа</t>
  </si>
  <si>
    <t xml:space="preserve">          Расходы на уличное освещение</t>
  </si>
  <si>
    <t xml:space="preserve">          Расходы на установку и содержание опор</t>
  </si>
  <si>
    <t xml:space="preserve">          Расходы на озеленение территории</t>
  </si>
  <si>
    <t xml:space="preserve">          Расходы на реализацию инициативных проектов</t>
  </si>
  <si>
    <t xml:space="preserve">          Расходы на содержание кладбищ</t>
  </si>
  <si>
    <t xml:space="preserve">          Расходы на развитие институтов ТОС (проект "Дорога на погост")</t>
  </si>
  <si>
    <t xml:space="preserve">          Софинансирование расходов на реализацию инициативных проектов</t>
  </si>
  <si>
    <t xml:space="preserve">          Ликвидация мест несанкционированных свалок, навалов мусора и вывоз мусора из мест общего пользования</t>
  </si>
  <si>
    <t xml:space="preserve">          Расходы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</si>
  <si>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    Расходы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</si>
  <si>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    Расходы по субсидии на развитие институтов ТОС и поддержку проектов местных инициатив (проект ТОС "Мы вашей памяти верны")</t>
  </si>
  <si>
    <t xml:space="preserve">          Расходы по субсидии на развитие институтов ТОС и поддержку проектов местных инициатив (проект ТОС "Нам жить и помнить")</t>
  </si>
  <si>
    <t xml:space="preserve">          Расходы по субсидии на развитие институтов ТОС и поддержку проектов местных инициатив (проект ТОС "Помогаем мусорной реформе")</t>
  </si>
  <si>
    <t xml:space="preserve">          Расходы по субсидии на развитие институтов ТОС и поддержку проектов местных инициатив (проект ТОС "Веска - уголок России!")</t>
  </si>
  <si>
    <t xml:space="preserve">          Расходы по субсидии на развитие институтов ТОС и поддержку проектов местных инициатив (проект ТОС "Барута - территория чистоты")</t>
  </si>
  <si>
    <t xml:space="preserve">          Расходы по субсидии на развитие институтов ТОС и поддержку проектов местных инициатив (проект ТОС "Спорт для всех!")</t>
  </si>
  <si>
    <t xml:space="preserve">          Расходы по субсидии на развитие институтов ТОС и поддержку проектов местных инициатив (проект ТОС "Лучшее детям")</t>
  </si>
  <si>
    <t xml:space="preserve">          Расходы по субсидии на развитие институтов ТОС и поддержку проектов местных инициатив (проект ТОС "Общий круг")</t>
  </si>
  <si>
    <t xml:space="preserve">          Прочие мероприятия по благоустройству</t>
  </si>
  <si>
    <t xml:space="preserve">          Расходы на развитие институтов ТОС (проект "Гривино - мы за чистоту")</t>
  </si>
  <si>
    <t xml:space="preserve">          Софинансирование расходов по субсидии на развитие институтов ТОС и поддержку проектов местных инициатив (проект ТОС "Живая память поколений. Продолжение")</t>
  </si>
  <si>
    <t xml:space="preserve">          Софинансирование расходов по субсидии на развитие институтов ТОС и поддержку проектов местных инициатив (проект ТОС "Никто не забыт, ничто не забыто!")</t>
  </si>
  <si>
    <t xml:space="preserve">          Софинансирование расходов по субсидии на развитие институтов ТОС и поддержку проектов местных инициатив (проект ТОС "Мы вашей памяти верны")</t>
  </si>
  <si>
    <t xml:space="preserve">          Софинансирование расходов по субсидии на развитие институтов ТОС и поддержку проектов местных инициатив (проект ТОС "Нам жить и помнить")</t>
  </si>
  <si>
    <t xml:space="preserve">          Софинансирование расходов по субсидии на развитие институтов ТОС и поддержку проектов местных инициатив (проект ТОС "Помогаем мусорной реформе")</t>
  </si>
  <si>
    <t xml:space="preserve">          Софинансирование расходов по субсидии на развитие институтов ТОС и поддержку проектов местных инициатив (проект ТОС "Веска - уголок России!")</t>
  </si>
  <si>
    <t xml:space="preserve">          Софинансирование расходов по субсидии на развитие институтов ТОС и поддержку проектов местных инициатив (проект ТОС "Барута - территория чистоты")</t>
  </si>
  <si>
    <t xml:space="preserve">          Софинансирование расходов по субсидии на развитие институтов ТОС и поддержку проектов местных инициатив (проект ТОС "Спорт для всех!")</t>
  </si>
  <si>
    <t xml:space="preserve">          Софинансирование расходов по субсидии на развитие институтов ТОС и поддержку проектов местных инициатив (проект ТОС "Лучшее детям")</t>
  </si>
  <si>
    <t xml:space="preserve">          Софинансирование расходов по субсидии на развитие институтов ТОС и поддержку проектов местных инициатив (проект ТОС "Общий круг")</t>
  </si>
  <si>
    <t xml:space="preserve">          Расходы на содержание имущества</t>
  </si>
  <si>
    <t xml:space="preserve">          Расходы по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</si>
  <si>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  Расходы по субвенции, предоставляемой местным бюджетам из областного бюджета для осуществления органами местного самоуправления отдельных государственных полномочий в сфере увековечения памяти погибших при защите Отечества</t>
  </si>
  <si>
    <t xml:space="preserve">          Благоустройство воинских захоронений на территории Новоржевского муниципального округа</t>
  </si>
  <si>
    <t xml:space="preserve">          Расходы на мероприятия на восстановление (ремонт, реставрация, благоустройство) воинских захоронений, находящихся в государственной (муниципальной) собственности, установка мемориальных знаков в рамках реализации федеральной целевой программы "Увековечение памяти погибших при защите Отечества на 2019-2024 годы"</t>
  </si>
  <si>
    <t xml:space="preserve">          Софинансирование субсидии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 на территории муниципального образования</t>
  </si>
  <si>
    <t xml:space="preserve">        Другие вопросы в области жилищно-коммунального хозяйства</t>
  </si>
  <si>
    <t xml:space="preserve">          Строительство, ремонт и содержание колодцев</t>
  </si>
  <si>
    <t xml:space="preserve">          Расходы на развитие институтов ТОС (проект "Вода источник жизни")</t>
  </si>
  <si>
    <t xml:space="preserve">      ОХРАНА ОКРУЖАЮЩЕЙ СРЕДЫ</t>
  </si>
  <si>
    <t xml:space="preserve">        Сбор, удаление отходов и очистка сточных вод</t>
  </si>
  <si>
    <t xml:space="preserve">          Охрана окружающей среды (Ликвидация мест несанкционированного размещения отходов)</t>
  </si>
  <si>
    <t xml:space="preserve">      Образование</t>
  </si>
  <si>
    <t xml:space="preserve">        Общее образование</t>
  </si>
  <si>
    <t xml:space="preserve">          Расходы на ежегодную премию Главы Новоржевского округа одаренным и талантливым детям</t>
  </si>
  <si>
    <t xml:space="preserve">          Обеспечение государственных гарантий реализации прав на получение общедоступного и бесплатного дошкольного образования детей в общеобразовательных организациях области</t>
  </si>
  <si>
    <t xml:space="preserve">        Другие вопросы в области образования</t>
  </si>
  <si>
    <t xml:space="preserve">          Расходы по субвенции на осуществление государственных полномочий по выплате компенсации педагогическим работникам за работу по подготовке к проведению государственной итоговой аттестации</t>
  </si>
  <si>
    <t xml:space="preserve">      Социальная политика</t>
  </si>
  <si>
    <t xml:space="preserve">        Пенсионное обеспечение</t>
  </si>
  <si>
    <t xml:space="preserve">          Расходы на выплаты доплат к пенсиям муниципальным служащим</t>
  </si>
  <si>
    <t xml:space="preserve">          Расходы на выполнение государственных полномочий по назначению ежемесячных выплат к трудовым пенсиям лицам, замещавшим должности в органах государственной власти и управления районов Псковской области и городов Пскова и Великие Луки, в органах местного самоуправления до 13 марта 1997 года</t>
  </si>
  <si>
    <t xml:space="preserve">        Охрана семьи и детства</t>
  </si>
  <si>
    <t xml:space="preserve">          Выплаты компенсации части родительской платы за присмотр и уход за детьми, осваивающими образовательные программы дошкольного образования в организациях, осваивающих образовательную деятельность</t>
  </si>
  <si>
    <t xml:space="preserve">          Расходы на обеспечение жилыми помещениями детей-сирот, и детей, оставшихся без попечения родителей</t>
  </si>
  <si>
    <t xml:space="preserve">        Другие вопросы в области социальной политики</t>
  </si>
  <si>
    <t xml:space="preserve">          Средства из резервного фонда Администрации области</t>
  </si>
  <si>
    <t xml:space="preserve">          Расходы на проведение мероприятий военно-патриотического направления</t>
  </si>
  <si>
    <t xml:space="preserve">          Расходы на оказание адресной помощи</t>
  </si>
  <si>
    <t xml:space="preserve">          Расходы на погребение лиц, не имеющих родственников</t>
  </si>
  <si>
    <t xml:space="preserve">          Проведение декады инвалидов, поздравление детей-инвалидов</t>
  </si>
  <si>
    <t xml:space="preserve">          Проведение декады детей-сирот, поздравление детей-сирот</t>
  </si>
  <si>
    <t xml:space="preserve">          Мероприятия на проведение рейдов в опекунские семьи и семьи, находящиеся в социально опасном положении</t>
  </si>
  <si>
    <t xml:space="preserve">          Мероприятия на оказание материальной помощи</t>
  </si>
  <si>
    <t xml:space="preserve">      Физическая культура и спорт</t>
  </si>
  <si>
    <t xml:space="preserve">        Физическая культура</t>
  </si>
  <si>
    <t xml:space="preserve">          Расходы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</si>
  <si>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  Софинансирование расходов на участие в официальных спортивных и физкультурных мероприятиях области, с участием в межрегиональных, всероссийских спортивных и физкультурных мероприятиях, проводимых на территории РФ и включенных в календарный план официальных физкультурных мероприятий и спортивных мероприятий Псковской области</t>
  </si>
  <si>
    <t xml:space="preserve">          Расходы на мероприятия в области физической культуры и спорта</t>
  </si>
  <si>
    <t xml:space="preserve">      Средства массовой информации</t>
  </si>
  <si>
    <t xml:space="preserve">        Периодическая печать и издательства</t>
  </si>
  <si>
    <t xml:space="preserve">          Расходы на частичное возмещение затрат автономной некоммерческой организации Издательский дом "МЕДИА 60", связанных с производством и выпуском муниципального периодического печатного издания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</si>
  <si>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</si>
  <si>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Финансовое управление Администрации Новоржевского муниципального округа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</si>
  <si>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</si>
  <si>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  Введение программно-целевых принципов организации деятельности органов местного самоуправления</t>
  </si>
  <si>
    <t xml:space="preserve">        Общеэкономические вопросы</t>
  </si>
  <si>
    <t xml:space="preserve">          Реализация мероприятий в сфере занятости населения</t>
  </si>
  <si>
    <t xml:space="preserve">        Дошкольное образование</t>
  </si>
  <si>
    <t xml:space="preserve">          Обеспечение деятельности (оказание услуг) муниципальных учреждений</t>
  </si>
  <si>
    <t xml:space="preserve">          Расходы местным бюджетам из областного бюджета на создание условий для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</si>
  <si>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        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</si>
  <si>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    Расходы по субвенции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"Об образовании в Псковской области"</t>
  </si>
  <si>
    <t xml:space="preserve">          Расходы на реализацию иных межбюджетных трансфертов на воспитание и обучение детей-инвалидов в муниципальных дошкольных учреждениях</t>
  </si>
  <si>
    <t xml:space="preserve">          Софинансирование субсидии для инклюзивного развития детей-инвалидов</t>
  </si>
  <si>
    <t xml:space="preserve">          Мероприятия по организации питания в муниципальных общеобразовательных учреждениях</t>
  </si>
  <si>
    <t xml:space="preserve">          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</si>
  <si>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 xml:space="preserve">          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</si>
  <si>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 xml:space="preserve">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</si>
  <si>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 xml:space="preserve">          Иные межбюджетные трансферты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</si>
  <si>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 xml:space="preserve">          Иные межбюджетные трансферты на ежемесячное денежное вознаграждение за классное руководство</t>
  </si>
  <si>
    <t xml:space="preserve">          Расходы 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</si>
  <si>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Софинансировани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</t>
  </si>
  <si>
    <t xml:space="preserve">          Софинансирование 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 за счет средств местного бюджета</t>
  </si>
  <si>
    <t xml:space="preserve">          Расходы по 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</si>
  <si>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         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</si>
  <si>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Дополнительное образование детей</t>
  </si>
  <si>
    <t xml:space="preserve">          Обеспечение деятельности (оказание услуг) муниципальных учреждений - Дом детского творчества</t>
  </si>
  <si>
    <t xml:space="preserve">          Обеспечение деятельности (оказание услуг) муниципальных учреждений -Детская школа искусств</t>
  </si>
  <si>
    <t xml:space="preserve">        Молодежная политика</t>
  </si>
  <si>
    <t xml:space="preserve">          Мероприятия по патриотическому воспитанию молодежи</t>
  </si>
  <si>
    <t xml:space="preserve">      Культура, кинематография</t>
  </si>
  <si>
    <t xml:space="preserve">        Культура</t>
  </si>
  <si>
    <t xml:space="preserve">          Компенсация расходов по оплате коммунальных услуг работникам, проживающим и работающим в сельской местности</t>
  </si>
  <si>
    <t xml:space="preserve">          Расходы по субсидии на развитие институтов ТОС и поддержку проектов местных инициатив (проект ТОС "Библиотека на ладони")</t>
  </si>
  <si>
    <t xml:space="preserve">          Расходы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</si>
  <si>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    Расходы по субсидии на развитие институтов ТОС и поддержку проектов местных инициатив (проект ТОС "Перезагрузка")</t>
  </si>
  <si>
    <t xml:space="preserve">          Расходы по субсидии на развитие институтов ТОС и поддержку проектов местных инициатив (проект ТОС "Наш досуг в наших руках")</t>
  </si>
  <si>
    <t xml:space="preserve">          Расходы по субсидии на развитие институтов ТОС и поддержку проектов местных инициатив (проект ТОС "Новая жизнь сельского клуба")</t>
  </si>
  <si>
    <t xml:space="preserve">          Расходы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</si>
  <si>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 xml:space="preserve">          Софинансирование расходов по субсидии на развитие институтов ТОС и поддержку проектов местных инициатив (проект ТОС "Библиотека на ладони")</t>
  </si>
  <si>
    <t xml:space="preserve">          Софинансирование расходов по субсидии на развитие институтов ТОС и поддержку проектов местных инициатив (проект ТОС "Место встречи - сельский Дом культуры")</t>
  </si>
  <si>
    <t xml:space="preserve">          Софинансирование расходов по субсидии на развитие институтов ТОС и поддержку проектов местных инициатив (проект ТОС "Перезагрузка")</t>
  </si>
  <si>
    <t xml:space="preserve">          Софинансирование расходов по субсидии на развитие институтов ТОС и поддержку проектов местных инициатив (проект ТОС "Наш досуг в наших руках")</t>
  </si>
  <si>
    <t xml:space="preserve">          Софинансирование расходов по субсидии на развитие институтов ТОС и поддержку проектов местных инициатив (проект ТОС "Новая жизнь сельского клуба")</t>
  </si>
  <si>
    <t xml:space="preserve">          Софинансирование расходов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</t>
  </si>
  <si>
    <t xml:space="preserve">          Расходы по субсидии на государственную поддержку отрасли культуры (в рамках федерального проекта "Культурная среда")</t>
  </si>
  <si>
    <t>Первоначальная росписьн</t>
  </si>
  <si>
    <t>%к первоначальной росписи</t>
  </si>
  <si>
    <t>% к уточненной росписи</t>
  </si>
  <si>
    <t xml:space="preserve">    Муниципальная программа "Развитие образования и повышение эффективности реализации молодежной политики в Новоржевском муниципальном округе"</t>
  </si>
  <si>
    <t xml:space="preserve">      Подпрограмма "Развитие дошкольного, общего, дополнительного образования"</t>
  </si>
  <si>
    <t xml:space="preserve">        Основное мероприятие "Реализация основных общеобразовательных программ дошкольного образования"</t>
  </si>
  <si>
    <t xml:space="preserve">        Основное мероприятие "Реализация основных общеобразовательных программ"</t>
  </si>
  <si>
    <t xml:space="preserve">        Основное мероприятие "Реализация дополнительных образовательных общеразвивающих программ"</t>
  </si>
  <si>
    <t xml:space="preserve">        Основное мероприятие "Реализация национального проекта в сфере образования"</t>
  </si>
  <si>
    <t xml:space="preserve">        Основное мероприятие "Расходы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</si>
  <si>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 xml:space="preserve">    Муниципальная программа "Развитие культуры в Новоржевском муниципальном округе"</t>
  </si>
  <si>
    <t xml:space="preserve">      Подпрограмма "Развитие культуры"</t>
  </si>
  <si>
    <t xml:space="preserve">        Основное мероприятие "Библиотечное, библиографическое и информационное обслуживание пользователей библиотеки"</t>
  </si>
  <si>
    <t xml:space="preserve">        Основное мероприятие "Организация деятельности клубных формирований и формирования самодеятельного народного творчества"</t>
  </si>
  <si>
    <t xml:space="preserve">        Основное мероприятие: "Расходы по субсидии на государственную поддержку отрасли культуры (в рамках федерального проекта "Культурная среда")"</t>
  </si>
  <si>
    <t xml:space="preserve">      Подпрограмма "Развитие туризма"</t>
  </si>
  <si>
    <t xml:space="preserve">        Основное мероприятие: "Организация туристических мероприятий (фестивалей, туристических маршрутов, приобретение сувенирной продукции)</t>
  </si>
  <si>
    <t xml:space="preserve">    Муниципальная программа "Управление муниципальным имуществом и земельными ресурсами в Новоржевском муниципальном округе"</t>
  </si>
  <si>
    <t xml:space="preserve">      Подпрограмма "Управление муниципальным имуществом и земельными ресурсами"</t>
  </si>
  <si>
    <t xml:space="preserve">        Основное мероприятие "Повышение эффективности управления муниципальным имуществом и земельными ресурсами"</t>
  </si>
  <si>
    <t xml:space="preserve">    Муниципальная программа "Комплексное развитие систем коммунальной инфраструктуры Новоржевского муниципального округа"</t>
  </si>
  <si>
    <t xml:space="preserve">      Подпрограмма "Комплексное развитие систем коммунальной инфраструктуры Новоржевского муниципального округа"</t>
  </si>
  <si>
    <t xml:space="preserve">        Основное мероприятие "Развитие системы коммунальной инфраструктуры"</t>
  </si>
  <si>
    <t xml:space="preserve">        Основное мероприятие: Приобретение и установка инженерного оборудования для систем тепло и водоснабжения</t>
  </si>
  <si>
    <t>0410200000</t>
  </si>
  <si>
    <t xml:space="preserve">      Подпрограмма "Энергосбережение и повышение энергетической эффективности"</t>
  </si>
  <si>
    <t xml:space="preserve">        Основное мероприятие: "Энергосбережение и повышение энергетической эффективности""</t>
  </si>
  <si>
    <t xml:space="preserve">    Муниципальная программа "Развитие транспортного обслуживания населения на территории Новоржевского муниципального округа"</t>
  </si>
  <si>
    <t xml:space="preserve">      Подпрограмма "Сохранение и развитие автомобильных дорог общего пользования местного значения в муниципальном образовании"</t>
  </si>
  <si>
    <t xml:space="preserve">        Основное мероприятие "Реконструкция автомобильных дорог общего пользования местного значения в муниципальном образовании"</t>
  </si>
  <si>
    <t xml:space="preserve">    Муниципальная программа "Управление и обеспечение деятельности Администрации Новоржевского муниципального округа, создание условий для эффективного управления муниципальными финансами и муниципальным долгом в Новоржевском муниципальном округе"</t>
  </si>
  <si>
    <t xml:space="preserve">      Подпрограмма "Обеспечение функционирования Администрации Новоржевского муниципального округа"</t>
  </si>
  <si>
    <t xml:space="preserve">        Основное мероприятие "Функционирование Администрации Новоржевского муниципального округа"</t>
  </si>
  <si>
    <t xml:space="preserve">        Основное мероприятие : "Расходы на заработную плату немуниципальных служащих"</t>
  </si>
  <si>
    <t xml:space="preserve">      Подпрограмма "Обеспечение общественного порядка, противодействие преступности на территории муниципального образования"</t>
  </si>
  <si>
    <t xml:space="preserve">        Основное мероприятие "Обеспечение общественной безопасности и защита прав граждан"</t>
  </si>
  <si>
    <t xml:space="preserve">      Подпрограмма "Совершенствование, развитие бюджетного процесса и управление муниципальным долгом"</t>
  </si>
  <si>
    <t xml:space="preserve">        Основное мероприятие "Совершенствование и развитие бюджетного процесса"</t>
  </si>
  <si>
    <t xml:space="preserve">      Подпрограмма "Социальная поддержка граждан и реализация демографической политики"</t>
  </si>
  <si>
    <t xml:space="preserve">        Основное мероприятие "Социальная поддержка граждан и реализация демографической политики"</t>
  </si>
  <si>
    <t xml:space="preserve">    Муниципальная программа "Обеспечение общественного порядка и противодействие преступности и коррупции на территории Новоржевского муниципального округа"</t>
  </si>
  <si>
    <t xml:space="preserve">      Подпрограмма "Комплексные меры противодействия злоупотребления наркотиков и их незаконному обороту"</t>
  </si>
  <si>
    <t xml:space="preserve">        Основное мероприятие "Создание положительной информационной и культурной тенденции по формированию у детей, подростков, молодежи и взрослого населения антинаркотического мировоззрения, здорового образа жизни и духовно-нравственной культуры в обществе"</t>
  </si>
  <si>
    <t xml:space="preserve">      Подпрограмма "Профилактика правонарушений"</t>
  </si>
  <si>
    <t xml:space="preserve">        Основное мероприятие "Оказание помощи семьям и подросткам, которые находятся в трудном материальном положении или в социально-опасном положении"</t>
  </si>
  <si>
    <t xml:space="preserve">        Основное мероприятие "Развитие и совершенствование института добровольных народных дружин"</t>
  </si>
  <si>
    <t xml:space="preserve">    Муниципальная программа "Социальная поддержка граждан на территории Новоржевского муниципального округа"</t>
  </si>
  <si>
    <t xml:space="preserve">      Подпрограмма "Старшее поколение"</t>
  </si>
  <si>
    <t xml:space="preserve">        Основное мероприятие "Проведение мероприятий военно-патриотического направления и социальная поддержка слабозащищенных слоев населения"</t>
  </si>
  <si>
    <t>0810100000</t>
  </si>
  <si>
    <t xml:space="preserve">        Основное мероприятие "Принятие организационно-правовых мер, направленных на улучшение положения и качества жизни пожилых людей"</t>
  </si>
  <si>
    <t xml:space="preserve">      Подпрограмма "Дети инвалиды"</t>
  </si>
  <si>
    <t xml:space="preserve">        Основное мероприятие "Проведение декады инвалидов, поздравление детей-инвалидов с Новым годом и Рождеством (вручение подарков)"</t>
  </si>
  <si>
    <t xml:space="preserve">      Подпрограмма: "Дети-сироты"</t>
  </si>
  <si>
    <t xml:space="preserve">        Основное мероприятие "Проведение декады детей-сирот, поздравление детей-сирот с Новым годом и Рождеством (вручение подарков)"</t>
  </si>
  <si>
    <t xml:space="preserve">    Муниципальная программа "Формирование современной городской среды Новоржевского муниципального округа"</t>
  </si>
  <si>
    <t xml:space="preserve">      Подпрограмма "Благоустройство дворовых и общественных территорий Новоржевского муниципального округа"</t>
  </si>
  <si>
    <t xml:space="preserve">        Основное мероприятие "Благоустройство дворовых и общественных территорий Новоржевского муниципального округа"</t>
  </si>
  <si>
    <t xml:space="preserve">    Муниципальная программа "Развитие физической культуры и спорта в Новоржевском муниципальном округе"</t>
  </si>
  <si>
    <t xml:space="preserve">      Подпрограмма "Развитие внешкольного спорта в Новоржевском муниципальном округе"</t>
  </si>
  <si>
    <t xml:space="preserve">        Основное мероприятие "Организация и проведение официальных спортивных мероприятий"</t>
  </si>
  <si>
    <t xml:space="preserve">        Основное мероприятие "Расходы на участие в официальных спортивных и физкультурных мероприятиях"</t>
  </si>
  <si>
    <t xml:space="preserve">    Муниципальная программа "Комплексное развитие территории и благоустройство Новоржевского муниципального округа"</t>
  </si>
  <si>
    <t xml:space="preserve">      Подпрограмма "Комплексное благоустройство территории Новоржевского муниципального округа"</t>
  </si>
  <si>
    <t xml:space="preserve">        Основное мероприятие "Расходы на уличное освещение"</t>
  </si>
  <si>
    <t xml:space="preserve">        Основное мероприятие "Расходы на озеленение территории"</t>
  </si>
  <si>
    <t xml:space="preserve">        Основное мероприятие "Расходы на содержание кладбищ"</t>
  </si>
  <si>
    <t xml:space="preserve">        Основное мероприятие "Ликвидация несанкционированных свалок, навалов мусора и вывоз мусора из мест общего пользования"</t>
  </si>
  <si>
    <t xml:space="preserve">        Основное мероприятие "Охрана окружающей среды (Ликвидация мест несанкционированного размещения отходов)"</t>
  </si>
  <si>
    <t xml:space="preserve">        Основное мероприятие "Прочие мероприятия по благоустройству"</t>
  </si>
  <si>
    <t xml:space="preserve">        Основное мероприятие "Расходы на содержание имущества"</t>
  </si>
  <si>
    <t xml:space="preserve">      Подпрограмма "Организация первичных мер по пожарной безопасности в населенных пунктах"</t>
  </si>
  <si>
    <t xml:space="preserve">        Основное мероприятие "Организация первичных мер по пожарной безопасности в населенных пунктах"</t>
  </si>
  <si>
    <t xml:space="preserve">      Подпрограмма "Ликвидация очагов сорного растения борщевик Сосновского"</t>
  </si>
  <si>
    <t xml:space="preserve">        Основное мероприятие "Ликвидация очагов сорного растения борщевик Сосновского"</t>
  </si>
  <si>
    <t xml:space="preserve">    Муниципальная программа: "Увековечение памяти погибших при защите Отечества на территории Новоржевского муниципального округа"</t>
  </si>
  <si>
    <t xml:space="preserve">      Подпрограмма: "Увековечение памяти погибших при защите Отечества на территории Новоржевского муниципального округа"</t>
  </si>
  <si>
    <t xml:space="preserve">        Основное мероприятие "Увековечение памяти погибших при защите Отечества на территории Новоржевского муниципального округа"</t>
  </si>
  <si>
    <t xml:space="preserve">    Муниципальная программа "Разработка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</si>
  <si>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 xml:space="preserve">      Подпрограмма "Разработка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</si>
  <si>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 xml:space="preserve">        Основное мероприятие "Подготовка документов территориального планирования, градостроительного зонирования и документации по планировке территории Новоржевского муниципального округа"</t>
  </si>
  <si>
    <t xml:space="preserve">    Муниципальная программа "Противодействие экстремизму и профилактика терроризма на территории Новоржевского муниципального округа"</t>
  </si>
  <si>
    <t>1600000000</t>
  </si>
  <si>
    <t xml:space="preserve">      Подпрограмма "Противодействие экстремизму и профилактика терроризма на территории Новоржевского муниципального округа"</t>
  </si>
  <si>
    <t>1610000000</t>
  </si>
  <si>
    <t xml:space="preserve">        Основное мероприятие "Обеспечение видеонаблюдения в местах массового пребывания людей"</t>
  </si>
  <si>
    <t>1610600000</t>
  </si>
  <si>
    <t xml:space="preserve">        Непрограммная деятельность</t>
  </si>
  <si>
    <t>% к первоначальной росписи</t>
  </si>
  <si>
    <t>отклонения более 10% между первоначальными и фактическими доходами 2024года пояснения</t>
  </si>
  <si>
    <t>по факту поступило больше денежных средств ,чем было запланировано администратором доходов</t>
  </si>
  <si>
    <t>в течении года дополнительно заключались договора на аренду земельных участков и на аренду имущества</t>
  </si>
  <si>
    <t>в течении года дополнительно заключались договора на продажу земельных участков ,государственная собственность на которые не разграничена</t>
  </si>
  <si>
    <t>средства по содержанию дорог использовались по фактической потребности</t>
  </si>
  <si>
    <t>В соответствии с изменениями Федерального закона "Об охране окружающей среды" поступающие средства от платы за негативное воздействие на окружающую среду и штрафы за правонарушения о области охраны окружающей среды направлялись на мероприятия по ликвидации мест несанкционированного размещения отходов</t>
  </si>
  <si>
    <t>отклонения более 10% между первоначальными и фактическими расходами 2024года пояснения</t>
  </si>
  <si>
    <t>факт 2023(консолидированный бюджет)</t>
  </si>
  <si>
    <t>данный вид доходов не планируется</t>
  </si>
  <si>
    <t>в течении 2024 года заключались дополнительные соглашения с комитетами Псковской области на предоставление субсидий, иных МБТ и дотаций на  поддержку мер по обеспечению сбалансированности бюджетов</t>
  </si>
  <si>
    <t>Факт 2024 год</t>
  </si>
  <si>
    <t>%исполнения</t>
  </si>
  <si>
    <t>ИТОГО</t>
  </si>
  <si>
    <t>Субсидии местным бюджетам на реализацию инициативных проектов</t>
  </si>
  <si>
    <t>87220229999149192150</t>
  </si>
  <si>
    <t>Прочие субсидии бюджетам муниципальных округов (Субсидии на развитие институтов территориального общественного самоуправления и поддержку проектов местных инициатив)</t>
  </si>
  <si>
    <t>87220220077149309150</t>
  </si>
  <si>
    <t>Субсидии бюджетам муниципальных округов на софинансирование капитальных вложений в объекты муниципальной собственности (Субсидии из областного бюджета местным бюджетам муниципальных образований Псковской области на софинансирование строительства (реконструкции) и изготовление проектно-сметной документации на строительство (реконструкцию) объектов муниципальной собственности)</t>
  </si>
  <si>
    <t>87220229999149306150</t>
  </si>
  <si>
    <t>Прочие субсидии бюджетам муниципальных округов (Субсидии на строительство, реконструкцию, капитальный ремонт и техническое перевооружение объектов коммунальной инфраструктуры)</t>
  </si>
  <si>
    <t>Прочие субсидии бюджетам муниципальных округов (Субсидии на проведение мероприятий по созданию в образовательных организациях, центрах психолого-педагогической, медицинской и социальной помощи универсальной безбарьерной среды для инклюзивного и качественного образования детей-инвалидов)</t>
  </si>
  <si>
    <t>Прочие субсидии бюджетам муниципальных округов (Субсидии на подготовку документов территориального планирования и градостроительного зонирования (в том числе изменений) муниципальных образований области в сфере жилищно-коммунального хозяйства)</t>
  </si>
  <si>
    <t>Прочие субсидии бюджетам муниципальных округов (Субсидии на создание условий для осуществления присмотра и ухода за осваивающими образовательные программы дошкольного образования в организациях, осуществляющих образовательную деятельность, детьми-инвалидами, детьми-сиротами и детьми, оставшимися без попечения родителей, детьми с туберкулезной интоксикацией, детьми граждан Российской Федерации, призванных на военную службу по мобилизации, детьми военнослужащих и (или) сотрудников, принимающих участие в специальной военной операции, а также детьми граждан Российской Федерации, призванных на военную службу по мобилизации, детьми военнослужащих и (или) сотрудников, погибших (умерших) в ходе специальной военной операции)</t>
  </si>
  <si>
    <t>Прочие субсидии бюджетам муниципальных округов (Субсидии на реализацию мероприятий в рамках комплекса процессных мероприятий "Развитие и совершенствование института добровольных народных дружин")</t>
  </si>
  <si>
    <t>Прочие субсидии бюджетам муниципальных округов (Субсидии на обеспечение мер, направленных на привлечение жителей области к регулярным занятиям физической культурой и спортом)</t>
  </si>
  <si>
    <t>Прочие субсидии бюджетам муниципальных округов (Субсидии на проведение ремонта (реконструкции), благоустройства, работ по постановке на кадастровый учет воинских захоронений, памятников и памятных знаков, увековечивающих память погибших при защите Отечества, на территории муниципального образования)</t>
  </si>
  <si>
    <t>Прочие субсидии бюджетам муниципальных округов (Cубсидии на подготовку документов территориального планирования, градостроительного зонирования)</t>
  </si>
  <si>
    <t>Субсидии на государственную поддержку отрасли культуры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</si>
  <si>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</si>
  <si>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87220235120140000150</t>
  </si>
  <si>
    <t>87220235082149119150</t>
  </si>
  <si>
    <t>Субвенции бюджетам муниципальных округов на выполнение передаваемых полномочий субъектов Российской Федерации (Субвенции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бюджета)</t>
  </si>
  <si>
    <t>87220249999149272150</t>
  </si>
  <si>
    <t>Прочие межбюджетные трансферты, передаваемые бюджетам муниципальных округов (Резервный фонд Администрации области)</t>
  </si>
  <si>
    <t>87220245050140000150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</si>
  <si>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</si>
  <si>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>87220249999149253150</t>
  </si>
  <si>
    <t>Прочие межбюджетные трансферты, передаваемые бюджетам муниципальных округов (Иные межбюджетные трансферты из областного бюджета местным бюджетам мцниципальных районов, муниципальных округов и городских округов на поощрение муниципальных управленческих команд за достижение показателей деятельности исполнительных органов Псковской области)</t>
  </si>
  <si>
    <t>% исполнения</t>
  </si>
  <si>
    <t>Факт 2024 года</t>
  </si>
  <si>
    <t xml:space="preserve"> средства Субсидии на реализацию мероприятий в рамках основного мероприятия "Развитие и совершенствование института добровольных народных дружин" использовались по фактической потребности</t>
  </si>
  <si>
    <t xml:space="preserve">по данному разделу произошло увеличение на 12,6 %,т.к в течении года  увеличивались средства на закупку товаров, работ и услуг для государственных (муниципальных) нужд, за счет  иных межбюджетных трансфертов на поощрение муниципальных управленческих команд          </t>
  </si>
  <si>
    <t>увеличение заработной платы работников ЕДС,</t>
  </si>
  <si>
    <t>не полностью использованы средства Субсидии на подготовку документов территориального планирования, градостроительного зонирования и документации по планировке территории в связи с неисполнением контракта подрядчиком</t>
  </si>
  <si>
    <t>средства использовались по фактической потребности</t>
  </si>
  <si>
    <t>по данному разделу  2024 года увеличелись средства на  установку видеонаблюдения в местах массового пребывания людей и в административных зданиях муниципальных учреждений</t>
  </si>
  <si>
    <t>средства по ИМБТ из областного бюджета на создание условий для осуществления организации бесплатной перевозки обучающихся в муниципальных образовательных организациях,  использовались по фактической потребности</t>
  </si>
  <si>
    <t xml:space="preserve">увеличились расхожы на увеличение резерва материальных ресурсов для ликвидации чрезвычайных ситуаций </t>
  </si>
  <si>
    <t>по данному разделу увеличились средства на ремонт жилья и взносы на капитальный ремонт</t>
  </si>
  <si>
    <t xml:space="preserve">в течении 2024 года увеличивались расходы на подготовку к отопительному сезону за счет средств округа и средств областного бюджета </t>
  </si>
  <si>
    <t>увеличились расходы за счт средств областного бюджета на реализация инициативных проектов и расходов на развитие институтов ТОС</t>
  </si>
  <si>
    <t>по разделу Образование увеличивались денежных средств на повышение заработной платы работникам образовательных организаций (дорожные карты)</t>
  </si>
  <si>
    <t xml:space="preserve">по разделу Культура увеличивались денежных средств на повышение заработной платы работникамкультуры  (дорожные карты) и увеличением расходов на  развитие институтов ТОС </t>
  </si>
  <si>
    <t>увеличились расходы на проведение мероприятий военно-патриотического направления ,на оказание адресной помощи, предоставлялись средства из резервного фонда Администрации области на погребение военнослужащих</t>
  </si>
  <si>
    <t>Расходы на частичное возмещение затрат автономной некоммерческой организации Издательский дом "МЕДИА 60", связанных с производством и выпуском муниципального периодического печатного издания</t>
  </si>
  <si>
    <t>План на 2024 год</t>
  </si>
  <si>
    <t xml:space="preserve">Субсидии из областного бюджета на 2024 год </t>
  </si>
  <si>
    <t>Иные межбюджетные трансферты, передаваемые из областного бюджета на 2024 год</t>
  </si>
  <si>
    <t>Приложение 9</t>
  </si>
  <si>
    <t xml:space="preserve"> на 2024 год </t>
  </si>
  <si>
    <t xml:space="preserve">                                                              бюджетных ассигнований по целевым статьям (муниципальным  программам</t>
  </si>
  <si>
    <t xml:space="preserve">                                                           и непрограммным направлениям деятельности),  группам видов</t>
  </si>
  <si>
    <t xml:space="preserve">«Новоржевский муниципальный округ" на 2024 год </t>
  </si>
  <si>
    <r>
      <t xml:space="preserve">Распределение бюджетных ассигнований по разделам, подразделам, целевым статьям, группам видов расходов классификации расходов бюджета  муниципального образования </t>
    </r>
    <r>
      <rPr>
        <b/>
        <sz val="12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 xml:space="preserve">Новоржевский муниципальный округ " на 2024 год </t>
    </r>
  </si>
  <si>
    <t xml:space="preserve">Ведомственная структура расходов бюджета муниципального образования "Новоржевский муниципальный округ " на 2024 год </t>
  </si>
  <si>
    <t xml:space="preserve">                                                               расходов классификации расходов бюджета муниципального образования                                                       "Новоржевский муниципальный округ " на 2024 год</t>
  </si>
  <si>
    <t xml:space="preserve">Объем бюджетных ассигнований  муниципального дорожного фонда муниципального образования «Новоржевский муниципальный округ " на 2024 год </t>
  </si>
  <si>
    <t>"Новоржевский муниципальный округ"</t>
  </si>
  <si>
    <t>от 11.06.2025 № 1</t>
  </si>
  <si>
    <t>от 11.06.2025  № 1</t>
  </si>
</sst>
</file>

<file path=xl/styles.xml><?xml version="1.0" encoding="utf-8"?>
<styleSheet xmlns="http://schemas.openxmlformats.org/spreadsheetml/2006/main">
  <numFmts count="4">
    <numFmt numFmtId="164" formatCode="0.0,"/>
    <numFmt numFmtId="165" formatCode="0.0%"/>
    <numFmt numFmtId="166" formatCode="0.00,"/>
    <numFmt numFmtId="167" formatCode="0.0"/>
  </numFmts>
  <fonts count="3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i/>
      <sz val="9"/>
      <color rgb="FF000000"/>
      <name val="Cambria"/>
      <family val="2"/>
    </font>
    <font>
      <i/>
      <sz val="9"/>
      <color rgb="FF000000"/>
      <name val="Cambria"/>
      <family val="1"/>
      <charset val="204"/>
    </font>
    <font>
      <sz val="12"/>
      <color rgb="FF464C55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i/>
      <sz val="9"/>
      <color rgb="FF000000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sz val="12"/>
      <color rgb="FF000000"/>
      <name val="Times New Roman"/>
      <family val="1"/>
      <charset val="204"/>
    </font>
    <font>
      <u/>
      <sz val="11"/>
      <name val="Calibri"/>
      <family val="2"/>
      <charset val="204"/>
    </font>
    <font>
      <sz val="10"/>
      <color rgb="FF000000"/>
      <name val="Arial Cyr"/>
      <family val="2"/>
    </font>
    <font>
      <i/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name val="Calibri"/>
      <family val="2"/>
      <scheme val="minor"/>
    </font>
    <font>
      <sz val="12"/>
      <color rgb="FF00000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auto="1"/>
      </patternFill>
    </fill>
    <fill>
      <patternFill patternType="solid">
        <fgColor rgb="FFFFFFCC"/>
        <bgColor auto="1"/>
      </patternFill>
    </fill>
    <fill>
      <patternFill patternType="solid">
        <fgColor rgb="FFCCFFFF"/>
        <bgColor auto="1"/>
      </patternFill>
    </fill>
    <fill>
      <patternFill patternType="solid">
        <fgColor rgb="FFFFFFCC"/>
        <bgColor auto="1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74">
    <xf numFmtId="0" fontId="0" fillId="0" borderId="0"/>
    <xf numFmtId="0" fontId="6" fillId="0" borderId="0">
      <alignment horizontal="center"/>
    </xf>
    <xf numFmtId="0" fontId="7" fillId="0" borderId="0"/>
    <xf numFmtId="0" fontId="8" fillId="0" borderId="0"/>
    <xf numFmtId="0" fontId="7" fillId="0" borderId="0">
      <alignment horizontal="right"/>
    </xf>
    <xf numFmtId="0" fontId="7" fillId="0" borderId="20">
      <alignment horizontal="center" vertical="center" wrapText="1"/>
    </xf>
    <xf numFmtId="0" fontId="9" fillId="0" borderId="20">
      <alignment vertical="top" wrapText="1"/>
    </xf>
    <xf numFmtId="1" fontId="7" fillId="0" borderId="20">
      <alignment horizontal="center" vertical="top" shrinkToFit="1"/>
    </xf>
    <xf numFmtId="4" fontId="9" fillId="5" borderId="20">
      <alignment horizontal="right" vertical="top" shrinkToFit="1"/>
    </xf>
    <xf numFmtId="4" fontId="9" fillId="6" borderId="20">
      <alignment horizontal="right" vertical="top" shrinkToFit="1"/>
    </xf>
    <xf numFmtId="0" fontId="9" fillId="0" borderId="21">
      <alignment horizontal="right"/>
    </xf>
    <xf numFmtId="4" fontId="9" fillId="5" borderId="21">
      <alignment horizontal="right" vertical="top" shrinkToFit="1"/>
    </xf>
    <xf numFmtId="4" fontId="9" fillId="6" borderId="21">
      <alignment horizontal="right" vertical="top" shrinkToFit="1"/>
    </xf>
    <xf numFmtId="0" fontId="7" fillId="0" borderId="0">
      <alignment horizontal="left" wrapText="1"/>
    </xf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7" borderId="0"/>
    <xf numFmtId="0" fontId="7" fillId="7" borderId="0">
      <alignment shrinkToFit="1"/>
    </xf>
    <xf numFmtId="1" fontId="7" fillId="0" borderId="20">
      <alignment vertical="top" wrapText="1"/>
    </xf>
    <xf numFmtId="0" fontId="7" fillId="7" borderId="0">
      <alignment horizontal="center"/>
    </xf>
    <xf numFmtId="4" fontId="9" fillId="0" borderId="20">
      <alignment horizontal="right" vertical="top" shrinkToFit="1"/>
    </xf>
    <xf numFmtId="4" fontId="7" fillId="0" borderId="20">
      <alignment horizontal="right" vertical="top" shrinkToFit="1"/>
    </xf>
    <xf numFmtId="0" fontId="7" fillId="0" borderId="0">
      <alignment vertical="top"/>
    </xf>
    <xf numFmtId="0" fontId="5" fillId="0" borderId="0"/>
    <xf numFmtId="49" fontId="16" fillId="0" borderId="28">
      <alignment horizontal="left" vertical="center" wrapText="1" indent="1"/>
    </xf>
    <xf numFmtId="1" fontId="16" fillId="0" borderId="20">
      <alignment horizontal="center" vertical="center" shrinkToFit="1"/>
    </xf>
    <xf numFmtId="4" fontId="16" fillId="0" borderId="20">
      <alignment horizontal="right" vertical="center" shrinkToFit="1"/>
    </xf>
    <xf numFmtId="0" fontId="7" fillId="0" borderId="0">
      <alignment horizontal="right"/>
    </xf>
    <xf numFmtId="49" fontId="16" fillId="0" borderId="28">
      <alignment horizontal="left" vertical="center" wrapText="1" indent="1"/>
    </xf>
    <xf numFmtId="1" fontId="17" fillId="0" borderId="20">
      <alignment horizontal="center" vertical="center" shrinkToFit="1"/>
    </xf>
    <xf numFmtId="1" fontId="16" fillId="0" borderId="20">
      <alignment horizontal="center" vertical="center" shrinkToFit="1"/>
    </xf>
    <xf numFmtId="1" fontId="16" fillId="0" borderId="20">
      <alignment horizontal="center" vertical="center" shrinkToFit="1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0">
      <alignment vertical="top" wrapText="1"/>
    </xf>
    <xf numFmtId="0" fontId="21" fillId="0" borderId="20">
      <alignment vertical="top" wrapText="1"/>
    </xf>
    <xf numFmtId="4" fontId="9" fillId="5" borderId="20">
      <alignment horizontal="right" vertical="top" shrinkToFit="1"/>
    </xf>
    <xf numFmtId="0" fontId="21" fillId="0" borderId="20">
      <alignment vertical="top" wrapText="1"/>
    </xf>
    <xf numFmtId="0" fontId="21" fillId="0" borderId="20">
      <alignment vertical="top" wrapText="1"/>
    </xf>
    <xf numFmtId="4" fontId="20" fillId="0" borderId="34">
      <alignment horizontal="right" vertical="center" shrinkToFit="1"/>
    </xf>
    <xf numFmtId="1" fontId="24" fillId="0" borderId="16">
      <alignment horizontal="center" vertical="top" shrinkToFit="1"/>
    </xf>
    <xf numFmtId="1" fontId="24" fillId="0" borderId="23">
      <alignment horizontal="center" vertical="top" shrinkToFit="1"/>
    </xf>
    <xf numFmtId="1" fontId="24" fillId="0" borderId="24">
      <alignment horizontal="center" vertical="top" shrinkToFit="1"/>
    </xf>
    <xf numFmtId="49" fontId="25" fillId="0" borderId="28">
      <alignment horizontal="left" vertical="center" wrapText="1" indent="1"/>
    </xf>
    <xf numFmtId="0" fontId="26" fillId="0" borderId="0"/>
    <xf numFmtId="49" fontId="25" fillId="0" borderId="28">
      <alignment horizontal="left" vertical="center" wrapText="1" indent="1"/>
    </xf>
    <xf numFmtId="49" fontId="28" fillId="0" borderId="20">
      <alignment horizontal="center"/>
    </xf>
    <xf numFmtId="1" fontId="24" fillId="0" borderId="20">
      <alignment vertical="top" wrapText="1"/>
    </xf>
    <xf numFmtId="1" fontId="24" fillId="0" borderId="20">
      <alignment vertical="top" wrapText="1"/>
    </xf>
    <xf numFmtId="1" fontId="24" fillId="0" borderId="16">
      <alignment horizontal="center" vertical="top" shrinkToFit="1"/>
    </xf>
    <xf numFmtId="1" fontId="24" fillId="0" borderId="23">
      <alignment horizontal="center" vertical="top" shrinkToFit="1"/>
    </xf>
    <xf numFmtId="49" fontId="25" fillId="0" borderId="28">
      <alignment horizontal="left" vertical="center" wrapText="1" indent="1"/>
    </xf>
    <xf numFmtId="49" fontId="25" fillId="0" borderId="28">
      <alignment horizontal="left" vertical="center" wrapText="1" indent="1"/>
    </xf>
    <xf numFmtId="1" fontId="24" fillId="0" borderId="24">
      <alignment horizontal="center" vertical="top" shrinkToFit="1"/>
    </xf>
    <xf numFmtId="49" fontId="25" fillId="0" borderId="28">
      <alignment horizontal="left" vertical="center" wrapText="1" indent="1"/>
    </xf>
    <xf numFmtId="1" fontId="24" fillId="0" borderId="20">
      <alignment horizontal="center" vertical="top" shrinkToFit="1"/>
    </xf>
    <xf numFmtId="0" fontId="21" fillId="0" borderId="20">
      <alignment vertical="top" wrapText="1"/>
    </xf>
    <xf numFmtId="1" fontId="25" fillId="0" borderId="20">
      <alignment horizontal="center" vertical="center" shrinkToFit="1"/>
    </xf>
    <xf numFmtId="1" fontId="25" fillId="0" borderId="20">
      <alignment horizontal="center" vertical="center" shrinkToFit="1"/>
    </xf>
    <xf numFmtId="0" fontId="21" fillId="0" borderId="20">
      <alignment vertical="top" wrapText="1"/>
    </xf>
    <xf numFmtId="0" fontId="21" fillId="0" borderId="20">
      <alignment vertical="top" wrapText="1"/>
    </xf>
    <xf numFmtId="4" fontId="21" fillId="5" borderId="20">
      <alignment horizontal="right" vertical="top" shrinkToFit="1"/>
    </xf>
    <xf numFmtId="4" fontId="25" fillId="0" borderId="20">
      <alignment horizontal="right" vertical="center" shrinkToFit="1"/>
    </xf>
    <xf numFmtId="4" fontId="25" fillId="0" borderId="20">
      <alignment horizontal="right" vertical="center" shrinkToFit="1"/>
    </xf>
    <xf numFmtId="4" fontId="21" fillId="10" borderId="20">
      <alignment horizontal="right" vertical="top" shrinkToFit="1"/>
    </xf>
    <xf numFmtId="4" fontId="21" fillId="11" borderId="20">
      <alignment horizontal="right" vertical="top" shrinkToFit="1"/>
    </xf>
    <xf numFmtId="0" fontId="24" fillId="0" borderId="20">
      <alignment horizontal="center" vertical="center" wrapText="1"/>
    </xf>
    <xf numFmtId="0" fontId="21" fillId="0" borderId="20">
      <alignment vertical="top" wrapText="1"/>
    </xf>
    <xf numFmtId="1" fontId="24" fillId="0" borderId="20">
      <alignment horizontal="center" vertical="top" shrinkToFit="1"/>
    </xf>
    <xf numFmtId="4" fontId="21" fillId="12" borderId="20">
      <alignment horizontal="right" vertical="top" shrinkToFit="1"/>
    </xf>
    <xf numFmtId="0" fontId="21" fillId="0" borderId="20">
      <alignment horizontal="left"/>
    </xf>
    <xf numFmtId="4" fontId="21" fillId="13" borderId="20">
      <alignment horizontal="right" vertical="top" shrinkToFit="1"/>
    </xf>
  </cellStyleXfs>
  <cellXfs count="30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10" xfId="0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/>
    <xf numFmtId="0" fontId="0" fillId="0" borderId="8" xfId="0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8" xfId="0" applyBorder="1"/>
    <xf numFmtId="0" fontId="8" fillId="0" borderId="0" xfId="3" applyProtection="1">
      <protection locked="0"/>
    </xf>
    <xf numFmtId="0" fontId="11" fillId="4" borderId="0" xfId="0" applyFont="1" applyFill="1" applyAlignment="1">
      <alignment horizontal="justify" vertical="top" wrapText="1"/>
    </xf>
    <xf numFmtId="0" fontId="12" fillId="0" borderId="8" xfId="0" applyFont="1" applyBorder="1" applyAlignment="1">
      <alignment wrapText="1"/>
    </xf>
    <xf numFmtId="0" fontId="11" fillId="0" borderId="3" xfId="0" applyFont="1" applyBorder="1" applyAlignment="1">
      <alignment vertical="top" wrapText="1"/>
    </xf>
    <xf numFmtId="0" fontId="11" fillId="3" borderId="8" xfId="0" applyFont="1" applyFill="1" applyBorder="1" applyAlignment="1">
      <alignment vertical="top" wrapText="1"/>
    </xf>
    <xf numFmtId="0" fontId="11" fillId="4" borderId="8" xfId="0" applyFont="1" applyFill="1" applyBorder="1" applyAlignment="1">
      <alignment horizontal="justify" vertical="top" wrapText="1"/>
    </xf>
    <xf numFmtId="0" fontId="11" fillId="0" borderId="8" xfId="0" applyFont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13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justify" vertical="top" wrapText="1"/>
    </xf>
    <xf numFmtId="0" fontId="1" fillId="0" borderId="5" xfId="0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1" fillId="0" borderId="3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22" fillId="0" borderId="8" xfId="0" applyFont="1" applyBorder="1" applyAlignment="1">
      <alignment vertical="top" wrapText="1"/>
    </xf>
    <xf numFmtId="0" fontId="22" fillId="0" borderId="8" xfId="0" applyFont="1" applyBorder="1" applyAlignment="1">
      <alignment vertical="top"/>
    </xf>
    <xf numFmtId="0" fontId="1" fillId="2" borderId="9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3" fillId="3" borderId="15" xfId="0" applyFont="1" applyFill="1" applyBorder="1" applyAlignment="1">
      <alignment horizontal="right" vertical="top" wrapText="1"/>
    </xf>
    <xf numFmtId="49" fontId="1" fillId="0" borderId="1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2" fillId="3" borderId="8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 wrapText="1"/>
    </xf>
    <xf numFmtId="0" fontId="22" fillId="3" borderId="8" xfId="0" applyFont="1" applyFill="1" applyBorder="1" applyAlignment="1">
      <alignment vertical="top" wrapText="1"/>
    </xf>
    <xf numFmtId="0" fontId="1" fillId="0" borderId="8" xfId="0" applyFont="1" applyBorder="1" applyAlignment="1">
      <alignment horizontal="justify" vertical="top" wrapText="1"/>
    </xf>
    <xf numFmtId="49" fontId="22" fillId="0" borderId="28" xfId="47" applyNumberFormat="1" applyFont="1" applyProtection="1">
      <alignment horizontal="left" vertical="center" wrapText="1" indent="1"/>
    </xf>
    <xf numFmtId="0" fontId="11" fillId="0" borderId="6" xfId="0" applyFont="1" applyBorder="1" applyAlignment="1">
      <alignment vertical="top" wrapText="1"/>
    </xf>
    <xf numFmtId="3" fontId="22" fillId="3" borderId="8" xfId="0" applyNumberFormat="1" applyFont="1" applyFill="1" applyBorder="1" applyAlignment="1">
      <alignment horizontal="left" vertical="top"/>
    </xf>
    <xf numFmtId="0" fontId="27" fillId="2" borderId="8" xfId="0" applyFont="1" applyFill="1" applyBorder="1" applyAlignment="1">
      <alignment vertical="center" wrapText="1"/>
    </xf>
    <xf numFmtId="0" fontId="0" fillId="9" borderId="8" xfId="0" applyFill="1" applyBorder="1" applyAlignment="1">
      <alignment vertical="center"/>
    </xf>
    <xf numFmtId="0" fontId="0" fillId="0" borderId="8" xfId="0" applyBorder="1" applyAlignment="1">
      <alignment vertical="center"/>
    </xf>
    <xf numFmtId="165" fontId="0" fillId="2" borderId="8" xfId="0" applyNumberFormat="1" applyFill="1" applyBorder="1"/>
    <xf numFmtId="0" fontId="1" fillId="8" borderId="4" xfId="0" applyFont="1" applyFill="1" applyBorder="1" applyAlignment="1">
      <alignment vertical="top" wrapText="1"/>
    </xf>
    <xf numFmtId="0" fontId="11" fillId="8" borderId="3" xfId="0" applyFont="1" applyFill="1" applyBorder="1" applyAlignment="1">
      <alignment vertical="top" wrapText="1"/>
    </xf>
    <xf numFmtId="0" fontId="1" fillId="8" borderId="3" xfId="0" applyFont="1" applyFill="1" applyBorder="1" applyAlignment="1">
      <alignment vertical="top" wrapText="1"/>
    </xf>
    <xf numFmtId="0" fontId="1" fillId="8" borderId="12" xfId="0" applyFont="1" applyFill="1" applyBorder="1" applyAlignment="1">
      <alignment vertical="top" wrapText="1"/>
    </xf>
    <xf numFmtId="0" fontId="0" fillId="8" borderId="8" xfId="0" applyFill="1" applyBorder="1" applyAlignment="1">
      <alignment vertical="center"/>
    </xf>
    <xf numFmtId="165" fontId="0" fillId="8" borderId="8" xfId="0" applyNumberFormat="1" applyFill="1" applyBorder="1"/>
    <xf numFmtId="0" fontId="1" fillId="8" borderId="8" xfId="0" applyFont="1" applyFill="1" applyBorder="1" applyAlignment="1">
      <alignment vertical="top" wrapText="1"/>
    </xf>
    <xf numFmtId="0" fontId="11" fillId="8" borderId="8" xfId="0" applyFont="1" applyFill="1" applyBorder="1" applyAlignment="1">
      <alignment vertical="top" wrapText="1"/>
    </xf>
    <xf numFmtId="0" fontId="11" fillId="8" borderId="6" xfId="0" applyFont="1" applyFill="1" applyBorder="1" applyAlignment="1">
      <alignment vertical="top" wrapText="1"/>
    </xf>
    <xf numFmtId="0" fontId="1" fillId="8" borderId="18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1" fillId="0" borderId="0" xfId="0" applyFont="1" applyFill="1" applyAlignment="1">
      <alignment horizontal="justify" vertical="top" wrapText="1"/>
    </xf>
    <xf numFmtId="0" fontId="14" fillId="8" borderId="9" xfId="0" applyFont="1" applyFill="1" applyBorder="1" applyAlignment="1">
      <alignment wrapText="1"/>
    </xf>
    <xf numFmtId="0" fontId="1" fillId="8" borderId="17" xfId="0" applyFont="1" applyFill="1" applyBorder="1" applyAlignment="1">
      <alignment vertical="top" wrapText="1"/>
    </xf>
    <xf numFmtId="0" fontId="11" fillId="8" borderId="10" xfId="0" applyFont="1" applyFill="1" applyBorder="1" applyAlignment="1">
      <alignment vertical="top" wrapText="1"/>
    </xf>
    <xf numFmtId="0" fontId="22" fillId="8" borderId="8" xfId="0" applyFont="1" applyFill="1" applyBorder="1" applyAlignment="1">
      <alignment vertical="top"/>
    </xf>
    <xf numFmtId="0" fontId="23" fillId="8" borderId="8" xfId="35" applyFont="1" applyFill="1" applyBorder="1" applyAlignment="1" applyProtection="1">
      <alignment vertical="top" wrapText="1"/>
    </xf>
    <xf numFmtId="0" fontId="22" fillId="8" borderId="8" xfId="0" applyFont="1" applyFill="1" applyBorder="1" applyAlignment="1">
      <alignment vertical="top" wrapText="1"/>
    </xf>
    <xf numFmtId="0" fontId="29" fillId="0" borderId="0" xfId="3" applyFont="1" applyProtection="1">
      <protection locked="0"/>
    </xf>
    <xf numFmtId="0" fontId="4" fillId="0" borderId="0" xfId="0" applyFont="1"/>
    <xf numFmtId="0" fontId="27" fillId="0" borderId="0" xfId="3" applyFont="1" applyProtection="1"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30" xfId="0" applyFont="1" applyBorder="1" applyAlignment="1">
      <alignment horizontal="right"/>
    </xf>
    <xf numFmtId="0" fontId="9" fillId="0" borderId="20" xfId="24" applyNumberFormat="1" applyFont="1" applyAlignment="1" applyProtection="1">
      <alignment vertical="top" wrapText="1"/>
    </xf>
    <xf numFmtId="1" fontId="7" fillId="0" borderId="20" xfId="10" applyNumberFormat="1" applyFont="1" applyBorder="1" applyAlignment="1" applyProtection="1">
      <alignment horizontal="center" vertical="top" shrinkToFit="1"/>
    </xf>
    <xf numFmtId="4" fontId="9" fillId="6" borderId="20" xfId="9" applyNumberFormat="1" applyProtection="1">
      <alignment horizontal="right" vertical="top" shrinkToFit="1"/>
    </xf>
    <xf numFmtId="4" fontId="9" fillId="0" borderId="0" xfId="1" applyNumberFormat="1" applyFont="1" applyBorder="1" applyAlignment="1" applyProtection="1">
      <alignment horizontal="right" vertical="top" shrinkToFit="1"/>
    </xf>
    <xf numFmtId="164" fontId="9" fillId="6" borderId="20" xfId="9" applyNumberFormat="1" applyProtection="1">
      <alignment horizontal="right" vertical="top" shrinkToFit="1"/>
    </xf>
    <xf numFmtId="164" fontId="9" fillId="0" borderId="20" xfId="1" applyNumberFormat="1" applyFont="1" applyBorder="1" applyAlignment="1" applyProtection="1">
      <alignment horizontal="right" vertical="top" shrinkToFit="1"/>
    </xf>
    <xf numFmtId="4" fontId="9" fillId="6" borderId="38" xfId="9" applyNumberFormat="1" applyBorder="1" applyProtection="1">
      <alignment horizontal="right" vertical="top" shrinkToFit="1"/>
    </xf>
    <xf numFmtId="164" fontId="9" fillId="6" borderId="20" xfId="9" applyNumberFormat="1">
      <alignment horizontal="right" vertical="top" shrinkToFit="1"/>
    </xf>
    <xf numFmtId="164" fontId="9" fillId="0" borderId="16" xfId="1" applyNumberFormat="1" applyFont="1" applyBorder="1" applyAlignment="1" applyProtection="1">
      <alignment horizontal="right" vertical="top" shrinkToFit="1"/>
    </xf>
    <xf numFmtId="164" fontId="9" fillId="6" borderId="22" xfId="9" applyNumberFormat="1" applyBorder="1" applyProtection="1">
      <alignment horizontal="right" vertical="top" shrinkToFit="1"/>
    </xf>
    <xf numFmtId="164" fontId="9" fillId="0" borderId="8" xfId="1" applyNumberFormat="1" applyFont="1" applyBorder="1" applyAlignment="1" applyProtection="1">
      <alignment horizontal="right" vertical="top" shrinkToFit="1"/>
    </xf>
    <xf numFmtId="166" fontId="9" fillId="6" borderId="20" xfId="9" applyNumberFormat="1" applyProtection="1">
      <alignment horizontal="right" vertical="top" shrinkToFit="1"/>
    </xf>
    <xf numFmtId="165" fontId="9" fillId="6" borderId="20" xfId="9" applyNumberFormat="1" applyProtection="1">
      <alignment horizontal="right" vertical="top" shrinkToFit="1"/>
    </xf>
    <xf numFmtId="0" fontId="21" fillId="0" borderId="20" xfId="69" applyNumberFormat="1" applyProtection="1">
      <alignment vertical="top" wrapText="1"/>
    </xf>
    <xf numFmtId="1" fontId="24" fillId="0" borderId="20" xfId="70" applyNumberFormat="1" applyProtection="1">
      <alignment horizontal="center" vertical="top" shrinkToFit="1"/>
    </xf>
    <xf numFmtId="4" fontId="21" fillId="13" borderId="20" xfId="73" applyNumberFormat="1" applyProtection="1">
      <alignment horizontal="right" vertical="top" shrinkToFit="1"/>
    </xf>
    <xf numFmtId="164" fontId="21" fillId="12" borderId="20" xfId="71" applyNumberFormat="1" applyProtection="1">
      <alignment horizontal="right" vertical="top" shrinkToFit="1"/>
    </xf>
    <xf numFmtId="0" fontId="0" fillId="0" borderId="0" xfId="0" applyAlignment="1">
      <alignment vertical="top"/>
    </xf>
    <xf numFmtId="0" fontId="27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5" fontId="0" fillId="0" borderId="8" xfId="0" applyNumberFormat="1" applyBorder="1" applyAlignment="1">
      <alignment vertical="center"/>
    </xf>
    <xf numFmtId="0" fontId="10" fillId="4" borderId="8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1" fillId="8" borderId="13" xfId="0" applyFont="1" applyFill="1" applyBorder="1" applyAlignment="1">
      <alignment vertical="center" wrapText="1"/>
    </xf>
    <xf numFmtId="165" fontId="0" fillId="8" borderId="8" xfId="0" applyNumberForma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1" fillId="8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165" fontId="0" fillId="2" borderId="8" xfId="0" applyNumberFormat="1" applyFill="1" applyBorder="1" applyAlignment="1">
      <alignment vertical="center"/>
    </xf>
    <xf numFmtId="0" fontId="1" fillId="8" borderId="6" xfId="0" applyFont="1" applyFill="1" applyBorder="1" applyAlignment="1">
      <alignment vertical="center" wrapText="1"/>
    </xf>
    <xf numFmtId="0" fontId="1" fillId="8" borderId="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0" fillId="0" borderId="25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0" fillId="8" borderId="8" xfId="0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horizontal="right" vertical="center" wrapText="1"/>
    </xf>
    <xf numFmtId="0" fontId="10" fillId="8" borderId="13" xfId="0" applyFont="1" applyFill="1" applyBorder="1" applyAlignment="1">
      <alignment horizontal="right" vertical="center" wrapText="1"/>
    </xf>
    <xf numFmtId="0" fontId="22" fillId="8" borderId="8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/>
    </xf>
    <xf numFmtId="0" fontId="10" fillId="3" borderId="13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4" fontId="9" fillId="6" borderId="20" xfId="9" applyNumberFormat="1" applyAlignment="1" applyProtection="1">
      <alignment horizontal="right" vertical="top" wrapText="1" shrinkToFit="1"/>
    </xf>
    <xf numFmtId="0" fontId="3" fillId="2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0" fontId="11" fillId="0" borderId="0" xfId="0" applyFont="1"/>
    <xf numFmtId="164" fontId="3" fillId="0" borderId="8" xfId="0" applyNumberFormat="1" applyFont="1" applyBorder="1"/>
    <xf numFmtId="0" fontId="3" fillId="0" borderId="8" xfId="0" applyFont="1" applyBorder="1"/>
    <xf numFmtId="49" fontId="34" fillId="0" borderId="8" xfId="56" applyNumberFormat="1" applyFont="1" applyFill="1" applyBorder="1" applyProtection="1">
      <alignment horizontal="left" vertical="center" wrapText="1" indent="1"/>
    </xf>
    <xf numFmtId="164" fontId="22" fillId="3" borderId="8" xfId="65" applyNumberFormat="1" applyFont="1" applyFill="1" applyBorder="1" applyAlignment="1" applyProtection="1">
      <alignment horizontal="center" vertical="center" shrinkToFit="1"/>
    </xf>
    <xf numFmtId="49" fontId="22" fillId="0" borderId="36" xfId="59" applyNumberFormat="1" applyFont="1" applyBorder="1" applyProtection="1">
      <alignment horizontal="center" vertical="center" shrinkToFit="1"/>
    </xf>
    <xf numFmtId="49" fontId="22" fillId="0" borderId="8" xfId="56" applyNumberFormat="1" applyFont="1" applyBorder="1" applyAlignment="1" applyProtection="1">
      <alignment horizontal="left" vertical="top" wrapText="1" indent="1"/>
    </xf>
    <xf numFmtId="49" fontId="22" fillId="0" borderId="8" xfId="53" applyNumberFormat="1" applyFont="1" applyBorder="1" applyAlignment="1" applyProtection="1">
      <alignment horizontal="left" vertical="top" wrapText="1" indent="1"/>
    </xf>
    <xf numFmtId="11" fontId="22" fillId="0" borderId="8" xfId="53" applyNumberFormat="1" applyFont="1" applyBorder="1" applyAlignment="1" applyProtection="1">
      <alignment horizontal="left" vertical="top" wrapText="1" indent="1"/>
    </xf>
    <xf numFmtId="49" fontId="22" fillId="0" borderId="8" xfId="53" applyNumberFormat="1" applyFont="1" applyBorder="1" applyProtection="1">
      <alignment horizontal="left" vertical="center" wrapText="1" indent="1"/>
    </xf>
    <xf numFmtId="164" fontId="22" fillId="3" borderId="22" xfId="65" applyNumberFormat="1" applyFont="1" applyFill="1" applyBorder="1" applyAlignment="1" applyProtection="1">
      <alignment horizontal="center" vertical="center" shrinkToFit="1"/>
    </xf>
    <xf numFmtId="1" fontId="22" fillId="0" borderId="36" xfId="59" applyNumberFormat="1" applyFont="1" applyBorder="1" applyProtection="1">
      <alignment horizontal="center" vertical="center" shrinkToFit="1"/>
    </xf>
    <xf numFmtId="49" fontId="22" fillId="0" borderId="8" xfId="56" applyNumberFormat="1" applyFont="1" applyBorder="1" applyProtection="1">
      <alignment horizontal="left" vertical="center" wrapText="1" indent="1"/>
    </xf>
    <xf numFmtId="164" fontId="22" fillId="3" borderId="20" xfId="65" applyNumberFormat="1" applyFont="1" applyFill="1" applyAlignment="1" applyProtection="1">
      <alignment horizontal="center" vertical="center" shrinkToFit="1"/>
    </xf>
    <xf numFmtId="1" fontId="22" fillId="0" borderId="20" xfId="59" applyNumberFormat="1" applyFont="1" applyProtection="1">
      <alignment horizontal="center" vertical="center" shrinkToFit="1"/>
    </xf>
    <xf numFmtId="49" fontId="22" fillId="0" borderId="0" xfId="56" applyNumberFormat="1" applyFont="1" applyBorder="1" applyProtection="1">
      <alignment horizontal="left" vertical="center" wrapText="1" indent="1"/>
    </xf>
    <xf numFmtId="11" fontId="22" fillId="0" borderId="28" xfId="56" applyNumberFormat="1" applyFont="1" applyProtection="1">
      <alignment horizontal="left" vertical="center" wrapText="1" indent="1"/>
    </xf>
    <xf numFmtId="49" fontId="22" fillId="0" borderId="28" xfId="56" applyNumberFormat="1" applyFont="1" applyProtection="1">
      <alignment horizontal="left" vertical="center" wrapText="1" indent="1"/>
    </xf>
    <xf numFmtId="0" fontId="4" fillId="0" borderId="0" xfId="0" applyFont="1" applyBorder="1"/>
    <xf numFmtId="164" fontId="3" fillId="3" borderId="3" xfId="0" applyNumberFormat="1" applyFont="1" applyFill="1" applyBorder="1" applyAlignment="1">
      <alignment horizontal="right" vertical="top" wrapText="1"/>
    </xf>
    <xf numFmtId="0" fontId="1" fillId="3" borderId="0" xfId="0" applyFont="1" applyFill="1"/>
    <xf numFmtId="0" fontId="3" fillId="3" borderId="8" xfId="0" applyFont="1" applyFill="1" applyBorder="1" applyAlignment="1">
      <alignment horizontal="justify" vertical="top" wrapText="1"/>
    </xf>
    <xf numFmtId="164" fontId="27" fillId="0" borderId="20" xfId="21" applyNumberFormat="1" applyFont="1" applyAlignment="1" applyProtection="1">
      <alignment horizontal="right" vertical="top" shrinkToFit="1"/>
    </xf>
    <xf numFmtId="164" fontId="27" fillId="0" borderId="24" xfId="21" applyNumberFormat="1" applyFont="1" applyBorder="1" applyAlignment="1" applyProtection="1">
      <alignment horizontal="right" vertical="top" shrinkToFit="1"/>
    </xf>
    <xf numFmtId="49" fontId="27" fillId="0" borderId="8" xfId="32" applyNumberFormat="1" applyFont="1" applyBorder="1" applyProtection="1">
      <alignment horizontal="center" vertical="center" shrinkToFit="1"/>
    </xf>
    <xf numFmtId="49" fontId="27" fillId="0" borderId="8" xfId="4" applyNumberFormat="1" applyFont="1" applyBorder="1" applyAlignment="1" applyProtection="1">
      <alignment horizontal="left" vertical="center" wrapText="1" indent="1"/>
    </xf>
    <xf numFmtId="164" fontId="27" fillId="0" borderId="20" xfId="29" applyNumberFormat="1" applyFont="1" applyProtection="1">
      <alignment horizontal="right" vertical="center" shrinkToFit="1"/>
    </xf>
    <xf numFmtId="164" fontId="27" fillId="0" borderId="20" xfId="21" applyNumberFormat="1" applyFont="1" applyAlignment="1" applyProtection="1">
      <alignment horizontal="right" vertical="center" shrinkToFit="1"/>
    </xf>
    <xf numFmtId="164" fontId="27" fillId="0" borderId="0" xfId="0" applyNumberFormat="1" applyFont="1"/>
    <xf numFmtId="164" fontId="27" fillId="0" borderId="34" xfId="41" applyNumberFormat="1" applyFont="1" applyProtection="1">
      <alignment horizontal="right" vertical="center" shrinkToFit="1"/>
    </xf>
    <xf numFmtId="164" fontId="27" fillId="0" borderId="24" xfId="29" applyNumberFormat="1" applyFont="1" applyBorder="1" applyProtection="1">
      <alignment horizontal="right" vertical="center" shrinkToFit="1"/>
    </xf>
    <xf numFmtId="1" fontId="27" fillId="0" borderId="8" xfId="32" applyNumberFormat="1" applyFont="1" applyBorder="1" applyProtection="1">
      <alignment horizontal="center" vertical="center" shrinkToFit="1"/>
    </xf>
    <xf numFmtId="164" fontId="22" fillId="0" borderId="20" xfId="21" applyNumberFormat="1" applyFont="1" applyAlignment="1" applyProtection="1">
      <alignment horizontal="right" vertical="center" shrinkToFit="1"/>
    </xf>
    <xf numFmtId="164" fontId="1" fillId="0" borderId="0" xfId="0" applyNumberFormat="1" applyFont="1"/>
    <xf numFmtId="164" fontId="22" fillId="0" borderId="34" xfId="41" applyNumberFormat="1" applyFont="1" applyProtection="1">
      <alignment horizontal="right" vertical="center" shrinkToFit="1"/>
    </xf>
    <xf numFmtId="164" fontId="22" fillId="0" borderId="20" xfId="29" applyNumberFormat="1" applyFont="1" applyProtection="1">
      <alignment horizontal="right" vertical="center" shrinkToFit="1"/>
    </xf>
    <xf numFmtId="164" fontId="22" fillId="0" borderId="24" xfId="29" applyNumberFormat="1" applyFont="1" applyBorder="1" applyProtection="1">
      <alignment horizontal="right" vertical="center" shrinkToFit="1"/>
    </xf>
    <xf numFmtId="1" fontId="22" fillId="0" borderId="8" xfId="32" applyNumberFormat="1" applyFont="1" applyBorder="1" applyProtection="1">
      <alignment horizontal="center" vertical="center" shrinkToFit="1"/>
    </xf>
    <xf numFmtId="49" fontId="22" fillId="0" borderId="8" xfId="4" applyNumberFormat="1" applyFont="1" applyBorder="1" applyAlignment="1" applyProtection="1">
      <alignment horizontal="left" vertical="center" wrapText="1" indent="1"/>
    </xf>
    <xf numFmtId="11" fontId="22" fillId="0" borderId="8" xfId="4" applyNumberFormat="1" applyFont="1" applyBorder="1" applyAlignment="1" applyProtection="1">
      <alignment horizontal="left" vertical="center" wrapText="1" indent="1"/>
    </xf>
    <xf numFmtId="11" fontId="27" fillId="0" borderId="8" xfId="4" applyNumberFormat="1" applyFont="1" applyBorder="1" applyAlignment="1" applyProtection="1">
      <alignment horizontal="left" vertical="center" wrapText="1" indent="1"/>
    </xf>
    <xf numFmtId="164" fontId="3" fillId="3" borderId="8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49" fontId="22" fillId="0" borderId="24" xfId="32" applyNumberFormat="1" applyFont="1" applyBorder="1" applyProtection="1">
      <alignment horizontal="center" vertical="center" shrinkToFit="1"/>
    </xf>
    <xf numFmtId="11" fontId="22" fillId="0" borderId="8" xfId="4" applyNumberFormat="1" applyFont="1" applyBorder="1" applyAlignment="1" applyProtection="1">
      <alignment horizontal="left" vertical="top" wrapText="1" indent="1"/>
    </xf>
    <xf numFmtId="1" fontId="22" fillId="0" borderId="24" xfId="32" applyNumberFormat="1" applyFont="1" applyBorder="1" applyProtection="1">
      <alignment horizontal="center" vertical="center" shrinkToFit="1"/>
    </xf>
    <xf numFmtId="49" fontId="27" fillId="0" borderId="24" xfId="32" applyNumberFormat="1" applyFont="1" applyBorder="1" applyProtection="1">
      <alignment horizontal="center" vertical="center" shrinkToFit="1"/>
    </xf>
    <xf numFmtId="11" fontId="27" fillId="0" borderId="8" xfId="4" applyNumberFormat="1" applyFont="1" applyBorder="1" applyAlignment="1" applyProtection="1">
      <alignment horizontal="left" vertical="top" wrapText="1" indent="1"/>
    </xf>
    <xf numFmtId="164" fontId="22" fillId="0" borderId="38" xfId="29" applyNumberFormat="1" applyFont="1" applyBorder="1" applyProtection="1">
      <alignment horizontal="right" vertical="center" shrinkToFit="1"/>
    </xf>
    <xf numFmtId="164" fontId="22" fillId="0" borderId="39" xfId="41" applyNumberFormat="1" applyFont="1" applyBorder="1" applyProtection="1">
      <alignment horizontal="right" vertical="center" shrinkToFit="1"/>
    </xf>
    <xf numFmtId="49" fontId="22" fillId="0" borderId="37" xfId="32" applyNumberFormat="1" applyFont="1" applyBorder="1" applyProtection="1">
      <alignment horizontal="center" vertical="center" shrinkToFit="1"/>
    </xf>
    <xf numFmtId="164" fontId="27" fillId="0" borderId="8" xfId="29" applyNumberFormat="1" applyFont="1" applyBorder="1" applyProtection="1">
      <alignment horizontal="right" vertical="center" shrinkToFit="1"/>
    </xf>
    <xf numFmtId="164" fontId="27" fillId="0" borderId="8" xfId="41" applyNumberFormat="1" applyFont="1" applyBorder="1" applyProtection="1">
      <alignment horizontal="right" vertical="center" shrinkToFit="1"/>
    </xf>
    <xf numFmtId="1" fontId="27" fillId="0" borderId="14" xfId="32" applyNumberFormat="1" applyFont="1" applyBorder="1" applyProtection="1">
      <alignment horizontal="center" vertical="center" shrinkToFit="1"/>
    </xf>
    <xf numFmtId="165" fontId="22" fillId="3" borderId="20" xfId="38" applyNumberFormat="1" applyFont="1" applyFill="1" applyAlignment="1" applyProtection="1">
      <alignment horizontal="center" vertical="center" shrinkToFit="1"/>
    </xf>
    <xf numFmtId="165" fontId="22" fillId="0" borderId="20" xfId="21" applyNumberFormat="1" applyFont="1" applyAlignment="1" applyProtection="1">
      <alignment horizontal="right" vertical="center" shrinkToFit="1"/>
    </xf>
    <xf numFmtId="165" fontId="27" fillId="0" borderId="8" xfId="29" applyNumberFormat="1" applyFont="1" applyBorder="1" applyProtection="1">
      <alignment horizontal="right" vertical="center" shrinkToFit="1"/>
    </xf>
    <xf numFmtId="0" fontId="3" fillId="3" borderId="44" xfId="0" applyFont="1" applyFill="1" applyBorder="1" applyAlignment="1">
      <alignment horizontal="right" vertical="top" wrapText="1"/>
    </xf>
    <xf numFmtId="167" fontId="1" fillId="0" borderId="15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67" fontId="1" fillId="0" borderId="8" xfId="0" applyNumberFormat="1" applyFont="1" applyBorder="1"/>
    <xf numFmtId="0" fontId="3" fillId="0" borderId="8" xfId="0" applyFont="1" applyBorder="1" applyAlignment="1">
      <alignment vertical="top" wrapText="1"/>
    </xf>
    <xf numFmtId="0" fontId="3" fillId="0" borderId="32" xfId="0" applyFont="1" applyBorder="1" applyAlignment="1">
      <alignment horizontal="justify" vertical="top" wrapText="1"/>
    </xf>
    <xf numFmtId="0" fontId="1" fillId="0" borderId="10" xfId="0" applyFont="1" applyBorder="1"/>
    <xf numFmtId="0" fontId="1" fillId="0" borderId="45" xfId="0" applyFont="1" applyBorder="1" applyAlignment="1">
      <alignment horizontal="center" vertical="top" wrapText="1"/>
    </xf>
    <xf numFmtId="164" fontId="3" fillId="3" borderId="8" xfId="0" applyNumberFormat="1" applyFont="1" applyFill="1" applyBorder="1" applyAlignment="1">
      <alignment horizontal="right" vertical="top" wrapText="1"/>
    </xf>
    <xf numFmtId="0" fontId="3" fillId="3" borderId="18" xfId="0" applyFont="1" applyFill="1" applyBorder="1" applyAlignment="1">
      <alignment horizontal="justify" vertical="top" wrapText="1"/>
    </xf>
    <xf numFmtId="164" fontId="6" fillId="3" borderId="20" xfId="8" applyNumberFormat="1" applyFont="1" applyFill="1" applyProtection="1">
      <alignment horizontal="right" vertical="top" shrinkToFit="1"/>
    </xf>
    <xf numFmtId="0" fontId="35" fillId="3" borderId="20" xfId="6" applyNumberFormat="1" applyFont="1" applyFill="1" applyProtection="1">
      <alignment vertical="top" wrapText="1"/>
    </xf>
    <xf numFmtId="0" fontId="6" fillId="0" borderId="20" xfId="6" applyNumberFormat="1" applyFont="1" applyProtection="1">
      <alignment vertical="top" wrapText="1"/>
    </xf>
    <xf numFmtId="0" fontId="6" fillId="3" borderId="20" xfId="6" applyNumberFormat="1" applyFont="1" applyFill="1" applyProtection="1">
      <alignment vertical="top" wrapText="1"/>
    </xf>
    <xf numFmtId="0" fontId="30" fillId="0" borderId="22" xfId="5" applyNumberFormat="1" applyFont="1" applyBorder="1" applyProtection="1">
      <alignment horizontal="center" vertical="center" wrapText="1"/>
    </xf>
    <xf numFmtId="165" fontId="6" fillId="3" borderId="20" xfId="8" applyNumberFormat="1" applyFont="1" applyFill="1" applyProtection="1">
      <alignment horizontal="right" vertical="top" shrinkToFit="1"/>
    </xf>
    <xf numFmtId="4" fontId="9" fillId="6" borderId="20" xfId="9" applyNumberFormat="1" applyAlignment="1" applyProtection="1">
      <alignment horizontal="center" vertical="top" wrapText="1" shrinkToFit="1"/>
    </xf>
    <xf numFmtId="0" fontId="8" fillId="8" borderId="0" xfId="3" applyFill="1" applyProtection="1">
      <protection locked="0"/>
    </xf>
    <xf numFmtId="164" fontId="21" fillId="13" borderId="20" xfId="73" applyNumberFormat="1" applyProtection="1">
      <alignment horizontal="right" vertical="top" shrinkToFit="1"/>
    </xf>
    <xf numFmtId="165" fontId="21" fillId="12" borderId="20" xfId="71" applyNumberFormat="1" applyProtection="1">
      <alignment horizontal="right" vertical="top" shrinkToFit="1"/>
    </xf>
    <xf numFmtId="165" fontId="3" fillId="3" borderId="15" xfId="0" applyNumberFormat="1" applyFont="1" applyFill="1" applyBorder="1" applyAlignment="1">
      <alignment horizontal="right" vertical="top" wrapText="1"/>
    </xf>
    <xf numFmtId="165" fontId="0" fillId="2" borderId="10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1" fillId="2" borderId="41" xfId="0" applyFont="1" applyFill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7" fillId="0" borderId="20" xfId="5" applyNumberFormat="1" applyProtection="1">
      <alignment horizontal="center" vertical="center" wrapText="1"/>
    </xf>
    <xf numFmtId="0" fontId="7" fillId="0" borderId="20" xfId="5">
      <alignment horizontal="center" vertical="center" wrapText="1"/>
    </xf>
    <xf numFmtId="0" fontId="30" fillId="0" borderId="0" xfId="4" applyNumberFormat="1" applyFont="1" applyAlignment="1" applyProtection="1">
      <alignment horizontal="right"/>
    </xf>
    <xf numFmtId="0" fontId="9" fillId="5" borderId="20" xfId="11" applyNumberFormat="1" applyBorder="1" applyAlignment="1" applyProtection="1">
      <alignment horizontal="left"/>
    </xf>
    <xf numFmtId="0" fontId="9" fillId="5" borderId="20" xfId="11" applyNumberFormat="1" applyBorder="1" applyAlignment="1">
      <alignment horizontal="left"/>
    </xf>
    <xf numFmtId="0" fontId="7" fillId="0" borderId="22" xfId="5" applyNumberFormat="1" applyBorder="1" applyAlignment="1" applyProtection="1">
      <alignment horizontal="center" vertical="center" wrapText="1"/>
    </xf>
    <xf numFmtId="0" fontId="7" fillId="0" borderId="38" xfId="5" applyNumberFormat="1" applyBorder="1" applyAlignment="1" applyProtection="1">
      <alignment horizontal="center" vertical="center" wrapText="1"/>
    </xf>
    <xf numFmtId="0" fontId="7" fillId="0" borderId="10" xfId="5" applyNumberFormat="1" applyBorder="1" applyAlignment="1" applyProtection="1">
      <alignment horizontal="center" vertical="center" wrapText="1"/>
    </xf>
    <xf numFmtId="0" fontId="7" fillId="0" borderId="9" xfId="5" applyNumberFormat="1" applyBorder="1" applyAlignment="1" applyProtection="1">
      <alignment horizontal="center" vertical="center" wrapText="1"/>
    </xf>
    <xf numFmtId="0" fontId="7" fillId="0" borderId="35" xfId="5" applyNumberFormat="1" applyBorder="1" applyAlignment="1" applyProtection="1">
      <alignment horizontal="center" vertical="center" wrapText="1"/>
    </xf>
    <xf numFmtId="0" fontId="7" fillId="0" borderId="43" xfId="5" applyNumberFormat="1" applyBorder="1" applyAlignment="1" applyProtection="1">
      <alignment horizontal="center" vertical="center" wrapText="1"/>
    </xf>
    <xf numFmtId="0" fontId="36" fillId="0" borderId="0" xfId="3" applyFont="1" applyAlignment="1" applyProtection="1">
      <alignment horizontal="center" wrapText="1"/>
      <protection locked="0"/>
    </xf>
    <xf numFmtId="0" fontId="7" fillId="0" borderId="30" xfId="4" applyNumberFormat="1" applyBorder="1" applyAlignment="1" applyProtection="1">
      <alignment horizontal="right"/>
    </xf>
    <xf numFmtId="0" fontId="6" fillId="0" borderId="0" xfId="1" applyNumberFormat="1" applyProtection="1">
      <alignment horizontal="center"/>
    </xf>
    <xf numFmtId="0" fontId="6" fillId="0" borderId="0" xfId="1">
      <alignment horizontal="center"/>
    </xf>
    <xf numFmtId="0" fontId="24" fillId="0" borderId="20" xfId="68" applyNumberFormat="1" applyProtection="1">
      <alignment horizontal="center" vertical="center" wrapText="1"/>
    </xf>
    <xf numFmtId="0" fontId="24" fillId="0" borderId="20" xfId="68">
      <alignment horizontal="center" vertical="center" wrapText="1"/>
    </xf>
    <xf numFmtId="0" fontId="21" fillId="0" borderId="16" xfId="72" applyNumberFormat="1" applyBorder="1" applyProtection="1">
      <alignment horizontal="left"/>
    </xf>
    <xf numFmtId="0" fontId="21" fillId="0" borderId="24" xfId="72" applyNumberFormat="1" applyBorder="1" applyProtection="1">
      <alignment horizontal="left"/>
    </xf>
    <xf numFmtId="0" fontId="24" fillId="0" borderId="22" xfId="68" applyNumberFormat="1" applyBorder="1" applyAlignment="1" applyProtection="1">
      <alignment horizontal="center" vertical="center" wrapText="1"/>
    </xf>
    <xf numFmtId="0" fontId="24" fillId="0" borderId="38" xfId="68" applyNumberFormat="1" applyBorder="1" applyAlignment="1" applyProtection="1">
      <alignment horizontal="center" vertical="center" wrapText="1"/>
    </xf>
    <xf numFmtId="0" fontId="24" fillId="0" borderId="22" xfId="68" applyNumberFormat="1" applyBorder="1" applyProtection="1">
      <alignment horizontal="center" vertical="center" wrapText="1"/>
    </xf>
    <xf numFmtId="0" fontId="24" fillId="0" borderId="38" xfId="68" applyNumberFormat="1" applyBorder="1" applyProtection="1">
      <alignment horizontal="center" vertical="center" wrapText="1"/>
    </xf>
    <xf numFmtId="0" fontId="1" fillId="0" borderId="30" xfId="0" applyFont="1" applyBorder="1" applyAlignment="1">
      <alignment horizontal="center" wrapText="1"/>
    </xf>
  </cellXfs>
  <cellStyles count="74">
    <cellStyle name="br" xfId="14"/>
    <cellStyle name="col" xfId="15"/>
    <cellStyle name="style0" xfId="16"/>
    <cellStyle name="td" xfId="17"/>
    <cellStyle name="tr" xfId="18"/>
    <cellStyle name="xl21" xfId="19"/>
    <cellStyle name="xl22" xfId="5"/>
    <cellStyle name="xl22 2" xfId="68"/>
    <cellStyle name="xl23" xfId="2"/>
    <cellStyle name="xl23 2" xfId="49"/>
    <cellStyle name="xl23 3" xfId="50"/>
    <cellStyle name="xl24" xfId="20"/>
    <cellStyle name="xl25" xfId="10"/>
    <cellStyle name="xl25 2" xfId="42"/>
    <cellStyle name="xl25 3" xfId="51"/>
    <cellStyle name="xl25 4" xfId="70"/>
    <cellStyle name="xl26" xfId="11"/>
    <cellStyle name="xl26 2" xfId="72"/>
    <cellStyle name="xl27" xfId="12"/>
    <cellStyle name="xl27 2" xfId="43"/>
    <cellStyle name="xl27 3" xfId="52"/>
    <cellStyle name="xl28" xfId="1"/>
    <cellStyle name="xl28 2" xfId="67"/>
    <cellStyle name="xl28 3" xfId="73"/>
    <cellStyle name="xl29" xfId="4"/>
    <cellStyle name="xl29 10" xfId="53"/>
    <cellStyle name="xl29 11" xfId="47"/>
    <cellStyle name="xl29 2" xfId="30"/>
    <cellStyle name="xl29 3" xfId="31"/>
    <cellStyle name="xl29 4" xfId="27"/>
    <cellStyle name="xl29 5" xfId="44"/>
    <cellStyle name="xl29 6" xfId="45"/>
    <cellStyle name="xl29 7" xfId="54"/>
    <cellStyle name="xl29 8" xfId="55"/>
    <cellStyle name="xl29 9" xfId="56"/>
    <cellStyle name="xl30" xfId="13"/>
    <cellStyle name="xl30 2" xfId="57"/>
    <cellStyle name="xl31" xfId="6"/>
    <cellStyle name="xl31 2" xfId="36"/>
    <cellStyle name="xl31 3" xfId="37"/>
    <cellStyle name="xl32" xfId="21"/>
    <cellStyle name="xl33" xfId="7"/>
    <cellStyle name="xl34" xfId="22"/>
    <cellStyle name="xl35" xfId="8"/>
    <cellStyle name="xl36" xfId="23"/>
    <cellStyle name="xl37" xfId="24"/>
    <cellStyle name="xl37 2" xfId="69"/>
    <cellStyle name="xl38" xfId="9"/>
    <cellStyle name="xl38 2" xfId="66"/>
    <cellStyle name="xl38 3" xfId="71"/>
    <cellStyle name="xl39" xfId="25"/>
    <cellStyle name="xl40" xfId="32"/>
    <cellStyle name="xl40 10" xfId="58"/>
    <cellStyle name="xl40 11" xfId="59"/>
    <cellStyle name="xl40 2" xfId="33"/>
    <cellStyle name="xl40 3" xfId="34"/>
    <cellStyle name="xl40 4" xfId="28"/>
    <cellStyle name="xl40 5" xfId="39"/>
    <cellStyle name="xl40 6" xfId="40"/>
    <cellStyle name="xl40 7" xfId="60"/>
    <cellStyle name="xl40 8" xfId="61"/>
    <cellStyle name="xl40 9" xfId="62"/>
    <cellStyle name="xl42" xfId="38"/>
    <cellStyle name="xl42 2" xfId="63"/>
    <cellStyle name="xl43" xfId="48"/>
    <cellStyle name="xl46" xfId="29"/>
    <cellStyle name="xl46 2" xfId="64"/>
    <cellStyle name="xl46 3" xfId="65"/>
    <cellStyle name="xl61" xfId="41"/>
    <cellStyle name="Гиперссылка" xfId="35" builtinId="8"/>
    <cellStyle name="Обычный" xfId="0" builtinId="0"/>
    <cellStyle name="Обычный 2" xfId="3"/>
    <cellStyle name="Обычный 3" xfId="26"/>
    <cellStyle name="Обычный 3 2" xfId="46"/>
  </cellStyles>
  <dxfs count="0"/>
  <tableStyles count="0"/>
  <colors>
    <mruColors>
      <color rgb="FFCCE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sultant.ru/document/cons_doc_LAW_46002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70"/>
  <sheetViews>
    <sheetView zoomScale="80" zoomScaleNormal="80" workbookViewId="0">
      <selection activeCell="B5" sqref="B5:F5"/>
    </sheetView>
  </sheetViews>
  <sheetFormatPr defaultRowHeight="15"/>
  <cols>
    <col min="1" max="1" width="27.140625" customWidth="1"/>
    <col min="2" max="2" width="62.42578125" customWidth="1"/>
    <col min="3" max="3" width="19.7109375" customWidth="1"/>
    <col min="4" max="4" width="0.140625" customWidth="1"/>
    <col min="5" max="5" width="17.28515625" customWidth="1"/>
    <col min="6" max="6" width="17.42578125" customWidth="1"/>
    <col min="7" max="7" width="13.140625" customWidth="1"/>
    <col min="8" max="8" width="14.140625" customWidth="1"/>
    <col min="9" max="9" width="13.140625" customWidth="1"/>
    <col min="10" max="10" width="13.28515625" customWidth="1"/>
    <col min="11" max="11" width="35.42578125" customWidth="1"/>
  </cols>
  <sheetData>
    <row r="1" spans="1:11" ht="15" customHeight="1">
      <c r="A1" s="257" t="s">
        <v>452</v>
      </c>
      <c r="B1" s="257"/>
      <c r="C1" s="257"/>
      <c r="D1" s="257"/>
      <c r="E1" s="257"/>
      <c r="F1" s="257"/>
    </row>
    <row r="2" spans="1:11" ht="15" customHeight="1">
      <c r="A2" s="257" t="s">
        <v>0</v>
      </c>
      <c r="B2" s="257"/>
      <c r="C2" s="257"/>
      <c r="D2" s="257"/>
      <c r="E2" s="257"/>
      <c r="F2" s="257"/>
    </row>
    <row r="3" spans="1:11" ht="15.75">
      <c r="A3" s="2"/>
      <c r="B3" s="257" t="s">
        <v>594</v>
      </c>
      <c r="C3" s="257"/>
      <c r="D3" s="257"/>
      <c r="E3" s="257"/>
      <c r="F3" s="257"/>
    </row>
    <row r="4" spans="1:11" ht="15.75">
      <c r="A4" s="16"/>
      <c r="B4" s="258"/>
      <c r="C4" s="258"/>
      <c r="D4" s="258"/>
      <c r="E4" s="258"/>
      <c r="F4" s="258"/>
    </row>
    <row r="5" spans="1:11" ht="15.75">
      <c r="A5" s="2"/>
      <c r="B5" s="257" t="s">
        <v>1066</v>
      </c>
      <c r="C5" s="257"/>
      <c r="D5" s="257"/>
      <c r="E5" s="257"/>
      <c r="F5" s="257"/>
    </row>
    <row r="6" spans="1:11" ht="15.75">
      <c r="A6" s="2"/>
      <c r="B6" s="3"/>
      <c r="C6" s="3"/>
    </row>
    <row r="7" spans="1:11" ht="15" customHeight="1">
      <c r="A7" s="259" t="s">
        <v>460</v>
      </c>
      <c r="B7" s="259"/>
      <c r="C7" s="259"/>
      <c r="D7" s="259"/>
      <c r="E7" s="259"/>
      <c r="F7" s="259"/>
    </row>
    <row r="8" spans="1:11" ht="15" customHeight="1">
      <c r="A8" s="259" t="s">
        <v>1060</v>
      </c>
      <c r="B8" s="259"/>
      <c r="C8" s="259"/>
      <c r="D8" s="259"/>
      <c r="E8" s="259"/>
      <c r="F8" s="259"/>
    </row>
    <row r="9" spans="1:11" ht="15.75">
      <c r="A9" s="259"/>
      <c r="B9" s="259"/>
      <c r="C9" s="259"/>
      <c r="D9" s="259"/>
      <c r="E9" s="259"/>
      <c r="F9" s="259"/>
    </row>
    <row r="10" spans="1:11" ht="15.75">
      <c r="B10" s="3"/>
      <c r="C10" s="13"/>
      <c r="F10" t="s">
        <v>43</v>
      </c>
    </row>
    <row r="11" spans="1:11" ht="15.75" customHeight="1">
      <c r="A11" s="11" t="s">
        <v>39</v>
      </c>
      <c r="B11" s="273" t="s">
        <v>38</v>
      </c>
      <c r="C11" s="270" t="s">
        <v>508</v>
      </c>
      <c r="D11" s="35"/>
      <c r="E11" s="262" t="s">
        <v>507</v>
      </c>
      <c r="F11" s="265" t="s">
        <v>509</v>
      </c>
      <c r="G11" s="246" t="s">
        <v>1005</v>
      </c>
      <c r="H11" s="246" t="s">
        <v>510</v>
      </c>
      <c r="I11" s="246" t="s">
        <v>511</v>
      </c>
      <c r="J11" s="249" t="s">
        <v>512</v>
      </c>
      <c r="K11" s="252" t="s">
        <v>998</v>
      </c>
    </row>
    <row r="12" spans="1:11" ht="15" customHeight="1">
      <c r="A12" s="268" t="s">
        <v>37</v>
      </c>
      <c r="B12" s="274"/>
      <c r="C12" s="271"/>
      <c r="D12" s="35"/>
      <c r="E12" s="263"/>
      <c r="F12" s="266"/>
      <c r="G12" s="247"/>
      <c r="H12" s="247"/>
      <c r="I12" s="247"/>
      <c r="J12" s="250"/>
      <c r="K12" s="253"/>
    </row>
    <row r="13" spans="1:11" ht="114.75" customHeight="1">
      <c r="A13" s="269"/>
      <c r="B13" s="275"/>
      <c r="C13" s="272"/>
      <c r="D13" s="102"/>
      <c r="E13" s="264"/>
      <c r="F13" s="267"/>
      <c r="G13" s="248"/>
      <c r="H13" s="248"/>
      <c r="I13" s="248"/>
      <c r="J13" s="251"/>
      <c r="K13" s="254"/>
    </row>
    <row r="14" spans="1:11" ht="30.75" customHeight="1">
      <c r="A14" s="7" t="s">
        <v>36</v>
      </c>
      <c r="B14" s="7" t="s">
        <v>47</v>
      </c>
      <c r="C14" s="7">
        <f>SUM(C15+C22+C24+C29+C32+C37+C43+C45+C48+C54)</f>
        <v>77473</v>
      </c>
      <c r="D14" s="7">
        <f>SUM(D15+D22+D24+D29+D32+D37+D43+D45+D48+D54)</f>
        <v>15308</v>
      </c>
      <c r="E14" s="7">
        <f>SUM(E15+E22+E24+E29+E32+E37+E43+E45+E48+E52)</f>
        <v>80182.3</v>
      </c>
      <c r="F14" s="51">
        <f>F36+F55</f>
        <v>85658</v>
      </c>
      <c r="G14" s="51">
        <f>G36+G55</f>
        <v>78279.599999999991</v>
      </c>
      <c r="H14" s="60">
        <f>F14/C14</f>
        <v>1.1056497102216256</v>
      </c>
      <c r="I14" s="60">
        <f>F14/E14</f>
        <v>1.0682906327206878</v>
      </c>
      <c r="J14" s="60">
        <f>F14/G14</f>
        <v>1.0942569967143421</v>
      </c>
      <c r="K14" s="22"/>
    </row>
    <row r="15" spans="1:11" ht="34.5" customHeight="1" thickBot="1">
      <c r="A15" s="61" t="s">
        <v>35</v>
      </c>
      <c r="B15" s="62" t="s">
        <v>34</v>
      </c>
      <c r="C15" s="63">
        <f>SUM(C17:C21)</f>
        <v>31948</v>
      </c>
      <c r="D15" s="63">
        <f t="shared" ref="D15" si="0">SUM(D17:D21)</f>
        <v>5054</v>
      </c>
      <c r="E15" s="63">
        <v>33224</v>
      </c>
      <c r="F15" s="64">
        <f>F16</f>
        <v>34185</v>
      </c>
      <c r="G15" s="65">
        <v>31098.1</v>
      </c>
      <c r="H15" s="66">
        <f t="shared" ref="H15:H65" si="1">F15/C15</f>
        <v>1.0700200325528986</v>
      </c>
      <c r="I15" s="66">
        <f t="shared" ref="I15:I65" si="2">F15/E15</f>
        <v>1.02892487358536</v>
      </c>
      <c r="J15" s="66">
        <f t="shared" ref="J15:J65" si="3">F15/G15</f>
        <v>1.099263299043993</v>
      </c>
      <c r="K15" s="22"/>
    </row>
    <row r="16" spans="1:11" ht="54.75" customHeight="1" thickBot="1">
      <c r="A16" s="1" t="s">
        <v>33</v>
      </c>
      <c r="B16" s="26" t="s">
        <v>32</v>
      </c>
      <c r="C16" s="103">
        <v>31948</v>
      </c>
      <c r="D16" s="104"/>
      <c r="E16" s="105">
        <v>33224</v>
      </c>
      <c r="F16" s="106">
        <v>34185</v>
      </c>
      <c r="G16" s="59">
        <v>31098.1</v>
      </c>
      <c r="H16" s="107">
        <f t="shared" si="1"/>
        <v>1.0700200325528986</v>
      </c>
      <c r="I16" s="107">
        <f t="shared" si="2"/>
        <v>1.02892487358536</v>
      </c>
      <c r="J16" s="107">
        <f t="shared" si="3"/>
        <v>1.099263299043993</v>
      </c>
      <c r="K16" s="22"/>
    </row>
    <row r="17" spans="1:11" ht="0.75" hidden="1" customHeight="1" thickBot="1">
      <c r="A17" s="1" t="s">
        <v>31</v>
      </c>
      <c r="B17" s="24" t="s">
        <v>155</v>
      </c>
      <c r="C17" s="108">
        <v>29070</v>
      </c>
      <c r="D17" s="104"/>
      <c r="E17" s="109">
        <v>29070</v>
      </c>
      <c r="F17" s="110">
        <v>32480</v>
      </c>
      <c r="G17" s="58">
        <v>18764.099999999999</v>
      </c>
      <c r="H17" s="107">
        <f t="shared" si="1"/>
        <v>1.1173030615755073</v>
      </c>
      <c r="I17" s="107">
        <f t="shared" si="2"/>
        <v>1.1173030615755073</v>
      </c>
      <c r="J17" s="107">
        <f t="shared" si="3"/>
        <v>1.730964981000954</v>
      </c>
      <c r="K17" s="22"/>
    </row>
    <row r="18" spans="1:11" ht="108.75" hidden="1" customHeight="1" thickBot="1">
      <c r="A18" s="20" t="s">
        <v>30</v>
      </c>
      <c r="B18" s="25" t="s">
        <v>156</v>
      </c>
      <c r="C18" s="111">
        <v>1660</v>
      </c>
      <c r="D18" s="104">
        <v>4</v>
      </c>
      <c r="E18" s="111">
        <v>1660</v>
      </c>
      <c r="F18" s="112">
        <v>1925</v>
      </c>
      <c r="G18" s="59">
        <v>18764.099999999999</v>
      </c>
      <c r="H18" s="107">
        <f t="shared" si="1"/>
        <v>1.1596385542168675</v>
      </c>
      <c r="I18" s="107">
        <f t="shared" si="2"/>
        <v>1.1596385542168675</v>
      </c>
      <c r="J18" s="107">
        <f t="shared" si="3"/>
        <v>0.10258951934811689</v>
      </c>
      <c r="K18" s="22"/>
    </row>
    <row r="19" spans="1:11" ht="51.75" hidden="1" customHeight="1" thickBot="1">
      <c r="A19" s="1" t="s">
        <v>29</v>
      </c>
      <c r="B19" s="26" t="s">
        <v>157</v>
      </c>
      <c r="C19" s="111">
        <v>950</v>
      </c>
      <c r="D19" s="104"/>
      <c r="E19" s="111">
        <v>950</v>
      </c>
      <c r="F19" s="112">
        <v>1050</v>
      </c>
      <c r="G19" s="57">
        <f>G32+G48</f>
        <v>857.9</v>
      </c>
      <c r="H19" s="107">
        <f t="shared" si="1"/>
        <v>1.1052631578947369</v>
      </c>
      <c r="I19" s="107">
        <f t="shared" si="2"/>
        <v>1.1052631578947369</v>
      </c>
      <c r="J19" s="107">
        <f t="shared" si="3"/>
        <v>1.223918871663364</v>
      </c>
      <c r="K19" s="22"/>
    </row>
    <row r="20" spans="1:11" ht="104.25" hidden="1" customHeight="1" thickBot="1">
      <c r="A20" s="1" t="s">
        <v>28</v>
      </c>
      <c r="B20" s="26" t="s">
        <v>158</v>
      </c>
      <c r="C20" s="111">
        <v>220</v>
      </c>
      <c r="D20" s="104"/>
      <c r="E20" s="111">
        <v>220</v>
      </c>
      <c r="F20" s="112">
        <v>250</v>
      </c>
      <c r="G20" s="58">
        <v>25411.4</v>
      </c>
      <c r="H20" s="107">
        <f t="shared" si="1"/>
        <v>1.1363636363636365</v>
      </c>
      <c r="I20" s="107">
        <f t="shared" si="2"/>
        <v>1.1363636363636365</v>
      </c>
      <c r="J20" s="107">
        <f t="shared" si="3"/>
        <v>9.8381041579763406E-3</v>
      </c>
      <c r="K20" s="22"/>
    </row>
    <row r="21" spans="1:11" ht="37.5" hidden="1" customHeight="1">
      <c r="A21" s="37" t="s">
        <v>291</v>
      </c>
      <c r="B21" s="38" t="s">
        <v>292</v>
      </c>
      <c r="C21" s="105">
        <v>48</v>
      </c>
      <c r="D21" s="104">
        <v>5050</v>
      </c>
      <c r="E21" s="105">
        <v>48</v>
      </c>
      <c r="F21" s="106">
        <v>50</v>
      </c>
      <c r="G21" s="59">
        <v>25411.4</v>
      </c>
      <c r="H21" s="107">
        <f t="shared" si="1"/>
        <v>1.0416666666666667</v>
      </c>
      <c r="I21" s="107">
        <f t="shared" si="2"/>
        <v>1.0416666666666667</v>
      </c>
      <c r="J21" s="107">
        <f t="shared" si="3"/>
        <v>1.9676208315952681E-3</v>
      </c>
      <c r="K21" s="22"/>
    </row>
    <row r="22" spans="1:11" ht="67.5" customHeight="1">
      <c r="A22" s="67" t="s">
        <v>154</v>
      </c>
      <c r="B22" s="68" t="s">
        <v>159</v>
      </c>
      <c r="C22" s="113">
        <f>SUM(C23)</f>
        <v>27965</v>
      </c>
      <c r="D22" s="113">
        <f t="shared" ref="D22:F22" si="4">SUM(D23)</f>
        <v>0</v>
      </c>
      <c r="E22" s="113">
        <f>SUM(E23)</f>
        <v>27965</v>
      </c>
      <c r="F22" s="114">
        <f t="shared" si="4"/>
        <v>29997.599999999999</v>
      </c>
      <c r="G22" s="65">
        <v>25622.9</v>
      </c>
      <c r="H22" s="115">
        <f t="shared" si="1"/>
        <v>1.0726837117825854</v>
      </c>
      <c r="I22" s="115">
        <f t="shared" si="2"/>
        <v>1.0726837117825854</v>
      </c>
      <c r="J22" s="115">
        <f t="shared" si="3"/>
        <v>1.1707339918588449</v>
      </c>
      <c r="K22" s="17" t="s">
        <v>999</v>
      </c>
    </row>
    <row r="23" spans="1:11" ht="41.25" customHeight="1">
      <c r="A23" s="19" t="s">
        <v>27</v>
      </c>
      <c r="B23" s="27" t="s">
        <v>26</v>
      </c>
      <c r="C23" s="116">
        <v>27965</v>
      </c>
      <c r="D23" s="59"/>
      <c r="E23" s="116">
        <v>27965</v>
      </c>
      <c r="F23" s="117">
        <v>29997.599999999999</v>
      </c>
      <c r="G23" s="59">
        <v>25622.9</v>
      </c>
      <c r="H23" s="107">
        <f t="shared" si="1"/>
        <v>1.0726837117825854</v>
      </c>
      <c r="I23" s="107">
        <f t="shared" si="2"/>
        <v>1.0726837117825854</v>
      </c>
      <c r="J23" s="107">
        <f t="shared" si="3"/>
        <v>1.1707339918588449</v>
      </c>
      <c r="K23" s="22"/>
    </row>
    <row r="24" spans="1:11" ht="74.25" customHeight="1">
      <c r="A24" s="67" t="s">
        <v>25</v>
      </c>
      <c r="B24" s="68" t="s">
        <v>24</v>
      </c>
      <c r="C24" s="113">
        <f>SUM(C25:C28)</f>
        <v>7166</v>
      </c>
      <c r="D24" s="113">
        <f t="shared" ref="D24:F24" si="5">SUM(D25:D28)</f>
        <v>1467</v>
      </c>
      <c r="E24" s="113">
        <f>SUM(E25:E28)</f>
        <v>7166</v>
      </c>
      <c r="F24" s="114">
        <f t="shared" si="5"/>
        <v>7888.4</v>
      </c>
      <c r="G24" s="65">
        <f>G25+G26+G27+G28</f>
        <v>6139.4999999999991</v>
      </c>
      <c r="H24" s="115">
        <f t="shared" si="1"/>
        <v>1.1008093776165224</v>
      </c>
      <c r="I24" s="115">
        <f t="shared" si="2"/>
        <v>1.1008093776165224</v>
      </c>
      <c r="J24" s="115">
        <f t="shared" si="3"/>
        <v>1.2848603306458182</v>
      </c>
      <c r="K24" s="17" t="s">
        <v>999</v>
      </c>
    </row>
    <row r="25" spans="1:11" ht="28.5" customHeight="1">
      <c r="A25" s="19" t="s">
        <v>160</v>
      </c>
      <c r="B25" s="25" t="s">
        <v>161</v>
      </c>
      <c r="C25" s="116">
        <v>5624</v>
      </c>
      <c r="D25" s="59"/>
      <c r="E25" s="116">
        <v>5624</v>
      </c>
      <c r="F25" s="117">
        <v>6417.2</v>
      </c>
      <c r="G25" s="59">
        <v>5535.4</v>
      </c>
      <c r="H25" s="107">
        <f t="shared" si="1"/>
        <v>1.1410384068278805</v>
      </c>
      <c r="I25" s="107">
        <f t="shared" si="2"/>
        <v>1.1410384068278805</v>
      </c>
      <c r="J25" s="107">
        <f t="shared" si="3"/>
        <v>1.1593019474654045</v>
      </c>
      <c r="K25" s="22"/>
    </row>
    <row r="26" spans="1:11" ht="28.5" customHeight="1">
      <c r="A26" s="19" t="s">
        <v>519</v>
      </c>
      <c r="B26" s="25" t="s">
        <v>518</v>
      </c>
      <c r="C26" s="116"/>
      <c r="D26" s="59"/>
      <c r="E26" s="116"/>
      <c r="F26" s="117">
        <v>8.4</v>
      </c>
      <c r="G26" s="59">
        <v>0.5</v>
      </c>
      <c r="H26" s="107"/>
      <c r="I26" s="107"/>
      <c r="J26" s="107">
        <f t="shared" si="3"/>
        <v>16.8</v>
      </c>
      <c r="K26" s="22"/>
    </row>
    <row r="27" spans="1:11" ht="39.75" customHeight="1">
      <c r="A27" s="49" t="s">
        <v>23</v>
      </c>
      <c r="B27" s="29" t="s">
        <v>22</v>
      </c>
      <c r="C27" s="118">
        <v>1115</v>
      </c>
      <c r="D27" s="59">
        <v>1467</v>
      </c>
      <c r="E27" s="118">
        <v>1115</v>
      </c>
      <c r="F27" s="119">
        <v>1063.4000000000001</v>
      </c>
      <c r="G27" s="59">
        <v>532.4</v>
      </c>
      <c r="H27" s="107">
        <f t="shared" si="1"/>
        <v>0.95372197309417051</v>
      </c>
      <c r="I27" s="107">
        <f t="shared" si="2"/>
        <v>0.95372197309417051</v>
      </c>
      <c r="J27" s="107">
        <f t="shared" si="3"/>
        <v>1.9973703981968447</v>
      </c>
      <c r="K27" s="22"/>
    </row>
    <row r="28" spans="1:11" ht="37.5" customHeight="1">
      <c r="A28" s="49" t="s">
        <v>162</v>
      </c>
      <c r="B28" s="27" t="s">
        <v>48</v>
      </c>
      <c r="C28" s="118">
        <v>427</v>
      </c>
      <c r="D28" s="59"/>
      <c r="E28" s="118">
        <v>427</v>
      </c>
      <c r="F28" s="119">
        <v>399.4</v>
      </c>
      <c r="G28" s="59">
        <v>71.2</v>
      </c>
      <c r="H28" s="107">
        <f t="shared" si="1"/>
        <v>0.93536299765807962</v>
      </c>
      <c r="I28" s="107">
        <f t="shared" si="2"/>
        <v>0.93536299765807962</v>
      </c>
      <c r="J28" s="107">
        <f t="shared" si="3"/>
        <v>5.6095505617977519</v>
      </c>
      <c r="K28" s="22"/>
    </row>
    <row r="29" spans="1:11" ht="75.75" customHeight="1">
      <c r="A29" s="67" t="s">
        <v>325</v>
      </c>
      <c r="B29" s="68" t="s">
        <v>326</v>
      </c>
      <c r="C29" s="113">
        <f>SUM(C30:C31)</f>
        <v>7440</v>
      </c>
      <c r="D29" s="113">
        <f t="shared" ref="D29:G29" si="6">SUM(D30:D31)</f>
        <v>6690</v>
      </c>
      <c r="E29" s="113">
        <f>SUM(E30:E31)</f>
        <v>7440</v>
      </c>
      <c r="F29" s="114">
        <f t="shared" si="6"/>
        <v>8307.2000000000007</v>
      </c>
      <c r="G29" s="114">
        <f t="shared" si="6"/>
        <v>1722.9</v>
      </c>
      <c r="H29" s="115">
        <f t="shared" si="1"/>
        <v>1.1165591397849464</v>
      </c>
      <c r="I29" s="115">
        <f t="shared" si="2"/>
        <v>1.1165591397849464</v>
      </c>
      <c r="J29" s="115">
        <f t="shared" si="3"/>
        <v>4.8216379360380754</v>
      </c>
      <c r="K29" s="17" t="s">
        <v>999</v>
      </c>
    </row>
    <row r="30" spans="1:11" ht="37.5" customHeight="1" thickBot="1">
      <c r="A30" s="21" t="s">
        <v>467</v>
      </c>
      <c r="B30" s="26" t="s">
        <v>327</v>
      </c>
      <c r="C30" s="111">
        <v>870</v>
      </c>
      <c r="D30" s="104"/>
      <c r="E30" s="111">
        <v>870</v>
      </c>
      <c r="F30" s="112">
        <v>1741.2</v>
      </c>
      <c r="G30" s="59">
        <v>932.3</v>
      </c>
      <c r="H30" s="107">
        <f t="shared" si="1"/>
        <v>2.0013793103448276</v>
      </c>
      <c r="I30" s="107">
        <f t="shared" si="2"/>
        <v>2.0013793103448276</v>
      </c>
      <c r="J30" s="107">
        <f t="shared" si="3"/>
        <v>1.8676391719403627</v>
      </c>
      <c r="K30" s="22"/>
    </row>
    <row r="31" spans="1:11" ht="37.5" customHeight="1" thickBot="1">
      <c r="A31" s="21" t="s">
        <v>328</v>
      </c>
      <c r="B31" s="26" t="s">
        <v>329</v>
      </c>
      <c r="C31" s="111">
        <v>6570</v>
      </c>
      <c r="D31" s="104">
        <v>6690</v>
      </c>
      <c r="E31" s="111">
        <v>6570</v>
      </c>
      <c r="F31" s="112">
        <v>6566</v>
      </c>
      <c r="G31" s="59">
        <v>790.6</v>
      </c>
      <c r="H31" s="107">
        <f t="shared" si="1"/>
        <v>0.9993911719939117</v>
      </c>
      <c r="I31" s="107">
        <f t="shared" si="2"/>
        <v>0.9993911719939117</v>
      </c>
      <c r="J31" s="107">
        <f t="shared" si="3"/>
        <v>8.3050847457627111</v>
      </c>
      <c r="K31" s="22"/>
    </row>
    <row r="32" spans="1:11" ht="71.25" customHeight="1" thickBot="1">
      <c r="A32" s="61" t="s">
        <v>21</v>
      </c>
      <c r="B32" s="62" t="s">
        <v>20</v>
      </c>
      <c r="C32" s="120">
        <v>494</v>
      </c>
      <c r="D32" s="121">
        <v>494</v>
      </c>
      <c r="E32" s="120">
        <v>494</v>
      </c>
      <c r="F32" s="122">
        <v>795.9</v>
      </c>
      <c r="G32" s="65">
        <v>432.2</v>
      </c>
      <c r="H32" s="115">
        <f t="shared" si="1"/>
        <v>1.6111336032388663</v>
      </c>
      <c r="I32" s="115">
        <f t="shared" si="2"/>
        <v>1.6111336032388663</v>
      </c>
      <c r="J32" s="115">
        <f t="shared" si="3"/>
        <v>1.8415085608514576</v>
      </c>
      <c r="K32" s="17" t="s">
        <v>999</v>
      </c>
    </row>
    <row r="33" spans="1:11" ht="1.5" hidden="1" customHeight="1" thickBot="1">
      <c r="A33" s="1" t="s">
        <v>19</v>
      </c>
      <c r="B33" s="26" t="s">
        <v>18</v>
      </c>
      <c r="C33" s="111"/>
      <c r="D33" s="104"/>
      <c r="E33" s="111"/>
      <c r="F33" s="112"/>
      <c r="G33" s="59"/>
      <c r="H33" s="107" t="e">
        <f t="shared" si="1"/>
        <v>#DIV/0!</v>
      </c>
      <c r="I33" s="107" t="e">
        <f t="shared" si="2"/>
        <v>#DIV/0!</v>
      </c>
      <c r="J33" s="107" t="e">
        <f t="shared" si="3"/>
        <v>#DIV/0!</v>
      </c>
      <c r="K33" s="22"/>
    </row>
    <row r="34" spans="1:11" ht="38.25" hidden="1" customHeight="1" thickBot="1">
      <c r="A34" s="1" t="s">
        <v>17</v>
      </c>
      <c r="B34" s="26" t="s">
        <v>173</v>
      </c>
      <c r="C34" s="111"/>
      <c r="D34" s="104"/>
      <c r="E34" s="111"/>
      <c r="F34" s="112"/>
      <c r="G34" s="59"/>
      <c r="H34" s="107" t="e">
        <f t="shared" si="1"/>
        <v>#DIV/0!</v>
      </c>
      <c r="I34" s="107" t="e">
        <f t="shared" si="2"/>
        <v>#DIV/0!</v>
      </c>
      <c r="J34" s="107" t="e">
        <f t="shared" si="3"/>
        <v>#DIV/0!</v>
      </c>
      <c r="K34" s="22"/>
    </row>
    <row r="35" spans="1:11" ht="54" customHeight="1" thickBot="1">
      <c r="A35" s="61" t="s">
        <v>503</v>
      </c>
      <c r="B35" s="69" t="s">
        <v>504</v>
      </c>
      <c r="C35" s="120"/>
      <c r="D35" s="121"/>
      <c r="E35" s="120"/>
      <c r="F35" s="122">
        <v>-116.9</v>
      </c>
      <c r="G35" s="65">
        <v>3.2</v>
      </c>
      <c r="H35" s="115" t="e">
        <f t="shared" si="1"/>
        <v>#DIV/0!</v>
      </c>
      <c r="I35" s="115" t="e">
        <f t="shared" si="2"/>
        <v>#DIV/0!</v>
      </c>
      <c r="J35" s="115">
        <f t="shared" si="3"/>
        <v>-36.53125</v>
      </c>
      <c r="K35" s="17" t="s">
        <v>1006</v>
      </c>
    </row>
    <row r="36" spans="1:11" ht="54" customHeight="1" thickBot="1">
      <c r="A36" s="12"/>
      <c r="B36" s="31" t="s">
        <v>54</v>
      </c>
      <c r="C36" s="123">
        <f>SUM(C15+C22+C24+C29+C32)</f>
        <v>75013</v>
      </c>
      <c r="D36" s="123">
        <f t="shared" ref="D36" si="7">SUM(D15+D22+D24+D29+D32)</f>
        <v>13705</v>
      </c>
      <c r="E36" s="123">
        <f>SUM(E15+E22+E24+E29+E32)</f>
        <v>76289</v>
      </c>
      <c r="F36" s="152">
        <f>SUM(F15+F22+F24+F29+F32+F35)</f>
        <v>81057.2</v>
      </c>
      <c r="G36" s="124">
        <f>SUM(G15+G22+G24+G29+G32+G35)</f>
        <v>65018.799999999996</v>
      </c>
      <c r="H36" s="125">
        <f t="shared" si="1"/>
        <v>1.0805753669363976</v>
      </c>
      <c r="I36" s="125">
        <f t="shared" si="2"/>
        <v>1.0625018023568273</v>
      </c>
      <c r="J36" s="125">
        <f t="shared" si="3"/>
        <v>1.2466732698850178</v>
      </c>
      <c r="K36" s="22"/>
    </row>
    <row r="37" spans="1:11" ht="64.5" customHeight="1" thickBot="1">
      <c r="A37" s="70" t="s">
        <v>16</v>
      </c>
      <c r="B37" s="68" t="s">
        <v>15</v>
      </c>
      <c r="C37" s="126">
        <f>SUM(C38+C41)</f>
        <v>1595</v>
      </c>
      <c r="D37" s="126">
        <f t="shared" ref="D37" si="8">SUM(D38+D41)</f>
        <v>1603</v>
      </c>
      <c r="E37" s="127">
        <f>SUM(E38+E41+E42)</f>
        <v>1895</v>
      </c>
      <c r="F37" s="113">
        <f>F38+F41+F42</f>
        <v>2227</v>
      </c>
      <c r="G37" s="127">
        <f>G38+G41+G42</f>
        <v>2276.4</v>
      </c>
      <c r="H37" s="115">
        <f t="shared" si="1"/>
        <v>1.3962382445141066</v>
      </c>
      <c r="I37" s="115">
        <f t="shared" si="2"/>
        <v>1.175197889182058</v>
      </c>
      <c r="J37" s="115">
        <f t="shared" si="3"/>
        <v>0.97829906870497274</v>
      </c>
      <c r="K37" s="17" t="s">
        <v>1000</v>
      </c>
    </row>
    <row r="38" spans="1:11" ht="84" customHeight="1" thickBot="1">
      <c r="A38" s="30" t="s">
        <v>163</v>
      </c>
      <c r="B38" s="28" t="s">
        <v>164</v>
      </c>
      <c r="C38" s="108">
        <f>SUM(C39:C40)</f>
        <v>1583</v>
      </c>
      <c r="D38" s="108">
        <f t="shared" ref="D38" si="9">SUM(D39:D40)</f>
        <v>1603</v>
      </c>
      <c r="E38" s="109">
        <f>SUM(E39:E40)</f>
        <v>1583</v>
      </c>
      <c r="F38" s="110">
        <v>1814.2</v>
      </c>
      <c r="G38" s="59">
        <v>2020.3</v>
      </c>
      <c r="H38" s="107">
        <f t="shared" si="1"/>
        <v>1.1460518003790272</v>
      </c>
      <c r="I38" s="107">
        <f t="shared" si="2"/>
        <v>1.1460518003790272</v>
      </c>
      <c r="J38" s="107">
        <f t="shared" si="3"/>
        <v>0.89798544770578637</v>
      </c>
      <c r="K38" s="22"/>
    </row>
    <row r="39" spans="1:11" ht="63" hidden="1" customHeight="1" thickBot="1">
      <c r="A39" s="30" t="s">
        <v>165</v>
      </c>
      <c r="B39" s="25" t="s">
        <v>166</v>
      </c>
      <c r="C39" s="108">
        <v>1133</v>
      </c>
      <c r="D39" s="104">
        <v>1153</v>
      </c>
      <c r="E39" s="109">
        <v>1133</v>
      </c>
      <c r="F39" s="110">
        <v>1154</v>
      </c>
      <c r="G39" s="59"/>
      <c r="H39" s="107">
        <f t="shared" si="1"/>
        <v>1.0185348631950573</v>
      </c>
      <c r="I39" s="107">
        <f t="shared" si="2"/>
        <v>1.0185348631950573</v>
      </c>
      <c r="J39" s="107" t="e">
        <f t="shared" si="3"/>
        <v>#DIV/0!</v>
      </c>
      <c r="K39" s="22"/>
    </row>
    <row r="40" spans="1:11" ht="49.5" hidden="1" customHeight="1">
      <c r="A40" s="41" t="s">
        <v>441</v>
      </c>
      <c r="B40" s="42" t="s">
        <v>442</v>
      </c>
      <c r="C40" s="105">
        <v>450</v>
      </c>
      <c r="D40" s="104">
        <v>450</v>
      </c>
      <c r="E40" s="105">
        <v>450</v>
      </c>
      <c r="F40" s="106">
        <v>450</v>
      </c>
      <c r="G40" s="59"/>
      <c r="H40" s="107">
        <f t="shared" si="1"/>
        <v>1</v>
      </c>
      <c r="I40" s="107">
        <f t="shared" si="2"/>
        <v>1</v>
      </c>
      <c r="J40" s="107" t="e">
        <f t="shared" si="3"/>
        <v>#DIV/0!</v>
      </c>
      <c r="K40" s="22"/>
    </row>
    <row r="41" spans="1:11" ht="36.75" customHeight="1">
      <c r="A41" s="71" t="s">
        <v>168</v>
      </c>
      <c r="B41" s="72" t="s">
        <v>167</v>
      </c>
      <c r="C41" s="128">
        <v>12</v>
      </c>
      <c r="D41" s="129"/>
      <c r="E41" s="130">
        <v>12</v>
      </c>
      <c r="F41" s="131">
        <v>12</v>
      </c>
      <c r="G41" s="132">
        <v>12.4</v>
      </c>
      <c r="H41" s="133">
        <f t="shared" si="1"/>
        <v>1</v>
      </c>
      <c r="I41" s="133">
        <f t="shared" si="2"/>
        <v>1</v>
      </c>
      <c r="J41" s="133">
        <f t="shared" si="3"/>
        <v>0.96774193548387089</v>
      </c>
      <c r="K41" s="22"/>
    </row>
    <row r="42" spans="1:11" ht="85.5" customHeight="1">
      <c r="A42" s="43" t="s">
        <v>520</v>
      </c>
      <c r="B42" s="42" t="s">
        <v>514</v>
      </c>
      <c r="C42" s="108"/>
      <c r="D42" s="59"/>
      <c r="E42" s="109">
        <v>300</v>
      </c>
      <c r="F42" s="110">
        <v>400.8</v>
      </c>
      <c r="G42" s="59">
        <v>243.7</v>
      </c>
      <c r="H42" s="133" t="e">
        <f t="shared" si="1"/>
        <v>#DIV/0!</v>
      </c>
      <c r="I42" s="107">
        <f t="shared" si="2"/>
        <v>1.3360000000000001</v>
      </c>
      <c r="J42" s="107">
        <f t="shared" si="3"/>
        <v>1.6446450553959788</v>
      </c>
      <c r="K42" s="22"/>
    </row>
    <row r="43" spans="1:11" ht="44.25" customHeight="1" thickBot="1">
      <c r="A43" s="70" t="s">
        <v>169</v>
      </c>
      <c r="B43" s="73" t="s">
        <v>170</v>
      </c>
      <c r="C43" s="120">
        <f>SUM(C44)</f>
        <v>43</v>
      </c>
      <c r="D43" s="121"/>
      <c r="E43" s="120">
        <f>SUM(E44)</f>
        <v>43</v>
      </c>
      <c r="F43" s="122">
        <f t="shared" ref="F43" si="10">SUM(F44)</f>
        <v>6.9</v>
      </c>
      <c r="G43" s="65">
        <v>12.7</v>
      </c>
      <c r="H43" s="115">
        <f t="shared" si="1"/>
        <v>0.16046511627906979</v>
      </c>
      <c r="I43" s="115">
        <f t="shared" si="2"/>
        <v>0.16046511627906979</v>
      </c>
      <c r="J43" s="115">
        <f t="shared" si="3"/>
        <v>0.54330708661417326</v>
      </c>
      <c r="K43" s="22"/>
    </row>
    <row r="44" spans="1:11" ht="31.5" customHeight="1" thickBot="1">
      <c r="A44" s="30" t="s">
        <v>14</v>
      </c>
      <c r="B44" s="27" t="s">
        <v>13</v>
      </c>
      <c r="C44" s="134">
        <v>43</v>
      </c>
      <c r="D44" s="104">
        <v>55</v>
      </c>
      <c r="E44" s="134">
        <v>43</v>
      </c>
      <c r="F44" s="153">
        <v>6.9</v>
      </c>
      <c r="G44" s="59">
        <v>12.7</v>
      </c>
      <c r="H44" s="107">
        <f t="shared" si="1"/>
        <v>0.16046511627906979</v>
      </c>
      <c r="I44" s="107">
        <f t="shared" si="2"/>
        <v>0.16046511627906979</v>
      </c>
      <c r="J44" s="107">
        <f t="shared" si="3"/>
        <v>0.54330708661417326</v>
      </c>
      <c r="K44" s="22"/>
    </row>
    <row r="45" spans="1:11" ht="90" customHeight="1" thickBot="1">
      <c r="A45" s="61" t="s">
        <v>12</v>
      </c>
      <c r="B45" s="69" t="s">
        <v>11</v>
      </c>
      <c r="C45" s="120">
        <f>SUM(C46+C47)</f>
        <v>470</v>
      </c>
      <c r="D45" s="121"/>
      <c r="E45" s="122">
        <f>SUM(E46+E47)</f>
        <v>1070</v>
      </c>
      <c r="F45" s="113">
        <f>SUM(F46+F47)</f>
        <v>1529.6</v>
      </c>
      <c r="G45" s="122">
        <f>SUM(G46+G47)</f>
        <v>10475.1</v>
      </c>
      <c r="H45" s="115">
        <f t="shared" si="1"/>
        <v>3.254468085106383</v>
      </c>
      <c r="I45" s="115">
        <f t="shared" si="2"/>
        <v>1.4295327102803737</v>
      </c>
      <c r="J45" s="115">
        <f t="shared" si="3"/>
        <v>0.14602247233916621</v>
      </c>
      <c r="K45" s="17" t="s">
        <v>1001</v>
      </c>
    </row>
    <row r="46" spans="1:11" ht="78" customHeight="1" thickBot="1">
      <c r="A46" s="20" t="s">
        <v>10</v>
      </c>
      <c r="B46" s="25" t="s">
        <v>171</v>
      </c>
      <c r="C46" s="111">
        <v>250</v>
      </c>
      <c r="D46" s="104"/>
      <c r="E46" s="111">
        <v>250</v>
      </c>
      <c r="F46" s="112">
        <v>135</v>
      </c>
      <c r="G46" s="59">
        <v>1891.1</v>
      </c>
      <c r="H46" s="107">
        <f t="shared" si="1"/>
        <v>0.54</v>
      </c>
      <c r="I46" s="107">
        <f t="shared" si="2"/>
        <v>0.54</v>
      </c>
      <c r="J46" s="107">
        <f t="shared" si="3"/>
        <v>7.1387023425519544E-2</v>
      </c>
      <c r="K46" s="22"/>
    </row>
    <row r="47" spans="1:11" ht="27.75" customHeight="1" thickBot="1">
      <c r="A47" s="48" t="s">
        <v>466</v>
      </c>
      <c r="B47" s="25" t="s">
        <v>172</v>
      </c>
      <c r="C47" s="111">
        <v>220</v>
      </c>
      <c r="D47" s="104">
        <v>220</v>
      </c>
      <c r="E47" s="111">
        <v>820</v>
      </c>
      <c r="F47" s="112">
        <v>1394.6</v>
      </c>
      <c r="G47" s="59">
        <v>8584</v>
      </c>
      <c r="H47" s="107">
        <f t="shared" si="1"/>
        <v>6.3390909090909089</v>
      </c>
      <c r="I47" s="107">
        <f t="shared" si="2"/>
        <v>1.7007317073170731</v>
      </c>
      <c r="J47" s="107">
        <f t="shared" si="3"/>
        <v>0.16246505125815469</v>
      </c>
      <c r="K47" s="22"/>
    </row>
    <row r="48" spans="1:11" ht="23.25" customHeight="1">
      <c r="A48" s="74" t="s">
        <v>9</v>
      </c>
      <c r="B48" s="75" t="s">
        <v>8</v>
      </c>
      <c r="C48" s="126">
        <v>322</v>
      </c>
      <c r="D48" s="121"/>
      <c r="E48" s="126">
        <v>322</v>
      </c>
      <c r="F48" s="127">
        <v>243</v>
      </c>
      <c r="G48" s="65">
        <v>425.7</v>
      </c>
      <c r="H48" s="115">
        <f t="shared" si="1"/>
        <v>0.75465838509316774</v>
      </c>
      <c r="I48" s="115">
        <f t="shared" si="2"/>
        <v>0.75465838509316774</v>
      </c>
      <c r="J48" s="115">
        <f t="shared" si="3"/>
        <v>0.57082452431289643</v>
      </c>
      <c r="K48" s="22"/>
    </row>
    <row r="49" spans="1:11" ht="1.5" hidden="1" customHeight="1">
      <c r="A49" s="76" t="s">
        <v>330</v>
      </c>
      <c r="B49" s="77" t="s">
        <v>331</v>
      </c>
      <c r="C49" s="113">
        <v>14</v>
      </c>
      <c r="D49" s="65"/>
      <c r="E49" s="113">
        <v>14</v>
      </c>
      <c r="F49" s="114">
        <v>75.2</v>
      </c>
      <c r="G49" s="65"/>
      <c r="H49" s="115">
        <f t="shared" si="1"/>
        <v>5.3714285714285719</v>
      </c>
      <c r="I49" s="115">
        <f t="shared" si="2"/>
        <v>5.3714285714285719</v>
      </c>
      <c r="J49" s="115" t="e">
        <f t="shared" si="3"/>
        <v>#DIV/0!</v>
      </c>
      <c r="K49" s="22"/>
    </row>
    <row r="50" spans="1:11" ht="80.25" hidden="1" customHeight="1">
      <c r="A50" s="76" t="s">
        <v>332</v>
      </c>
      <c r="B50" s="78" t="s">
        <v>333</v>
      </c>
      <c r="C50" s="135">
        <v>8</v>
      </c>
      <c r="D50" s="65"/>
      <c r="E50" s="136">
        <v>8</v>
      </c>
      <c r="F50" s="137">
        <v>80.2</v>
      </c>
      <c r="G50" s="65"/>
      <c r="H50" s="115">
        <f t="shared" si="1"/>
        <v>10.025</v>
      </c>
      <c r="I50" s="115">
        <f t="shared" si="2"/>
        <v>10.025</v>
      </c>
      <c r="J50" s="115" t="e">
        <f t="shared" si="3"/>
        <v>#DIV/0!</v>
      </c>
      <c r="K50" s="22"/>
    </row>
    <row r="51" spans="1:11" ht="27.75" hidden="1" customHeight="1">
      <c r="A51" s="76" t="s">
        <v>334</v>
      </c>
      <c r="B51" s="78" t="s">
        <v>335</v>
      </c>
      <c r="C51" s="138">
        <v>300</v>
      </c>
      <c r="D51" s="65"/>
      <c r="E51" s="138">
        <v>300</v>
      </c>
      <c r="F51" s="137">
        <v>0.5</v>
      </c>
      <c r="G51" s="65"/>
      <c r="H51" s="115">
        <f t="shared" si="1"/>
        <v>1.6666666666666668E-3</v>
      </c>
      <c r="I51" s="115">
        <f t="shared" si="2"/>
        <v>1.6666666666666668E-3</v>
      </c>
      <c r="J51" s="115" t="e">
        <f t="shared" si="3"/>
        <v>#DIV/0!</v>
      </c>
      <c r="K51" s="22"/>
    </row>
    <row r="52" spans="1:11" ht="26.25" customHeight="1">
      <c r="A52" s="76" t="s">
        <v>468</v>
      </c>
      <c r="B52" s="78" t="s">
        <v>337</v>
      </c>
      <c r="C52" s="138">
        <v>30</v>
      </c>
      <c r="D52" s="65"/>
      <c r="E52" s="138">
        <f>E53+E54</f>
        <v>563.29999999999995</v>
      </c>
      <c r="F52" s="137">
        <v>594.29999999999995</v>
      </c>
      <c r="G52" s="65">
        <v>70.900000000000006</v>
      </c>
      <c r="H52" s="115">
        <f t="shared" si="1"/>
        <v>19.809999999999999</v>
      </c>
      <c r="I52" s="115">
        <f t="shared" si="2"/>
        <v>1.0550328421800106</v>
      </c>
      <c r="J52" s="115">
        <f t="shared" si="3"/>
        <v>8.3822284908321567</v>
      </c>
      <c r="K52" s="22"/>
    </row>
    <row r="53" spans="1:11" ht="26.25" customHeight="1">
      <c r="A53" s="56" t="s">
        <v>521</v>
      </c>
      <c r="B53" s="52" t="s">
        <v>513</v>
      </c>
      <c r="C53" s="139"/>
      <c r="D53" s="140"/>
      <c r="E53" s="139">
        <v>30</v>
      </c>
      <c r="F53" s="141">
        <v>30</v>
      </c>
      <c r="G53" s="59">
        <v>30</v>
      </c>
      <c r="H53" s="107" t="e">
        <f t="shared" si="1"/>
        <v>#DIV/0!</v>
      </c>
      <c r="I53" s="107">
        <f t="shared" si="2"/>
        <v>1</v>
      </c>
      <c r="J53" s="107">
        <f t="shared" si="3"/>
        <v>1</v>
      </c>
      <c r="K53" s="22"/>
    </row>
    <row r="54" spans="1:11" ht="39.75" customHeight="1">
      <c r="A54" s="50" t="s">
        <v>336</v>
      </c>
      <c r="B54" s="52" t="s">
        <v>524</v>
      </c>
      <c r="C54" s="142">
        <v>30</v>
      </c>
      <c r="D54" s="140"/>
      <c r="E54" s="139">
        <v>533.29999999999995</v>
      </c>
      <c r="F54" s="143">
        <v>564.29999999999995</v>
      </c>
      <c r="G54" s="59">
        <v>40.9</v>
      </c>
      <c r="H54" s="107">
        <f t="shared" si="1"/>
        <v>18.809999999999999</v>
      </c>
      <c r="I54" s="107">
        <f t="shared" si="2"/>
        <v>1.0581286330395649</v>
      </c>
      <c r="J54" s="107">
        <f t="shared" si="3"/>
        <v>13.797066014669927</v>
      </c>
      <c r="K54" s="22"/>
    </row>
    <row r="55" spans="1:11" ht="22.5" customHeight="1" thickBot="1">
      <c r="A55" s="44"/>
      <c r="B55" s="44" t="s">
        <v>55</v>
      </c>
      <c r="C55" s="144">
        <f t="shared" ref="C55" si="11">SUM(C37+C44+C45+C48+C54)</f>
        <v>2460</v>
      </c>
      <c r="D55" s="144">
        <f t="shared" ref="D55" si="12">SUM(D37+D44+D45+D48+D54)</f>
        <v>1658</v>
      </c>
      <c r="E55" s="145">
        <f>E37+E43+E45+E48+E52</f>
        <v>3893.3</v>
      </c>
      <c r="F55" s="145">
        <f>F37+F43+F45+F48+F52</f>
        <v>4600.8</v>
      </c>
      <c r="G55" s="145">
        <f>G37+G43+G45+G48+G52</f>
        <v>13260.800000000001</v>
      </c>
      <c r="H55" s="125">
        <f t="shared" si="1"/>
        <v>1.8702439024390245</v>
      </c>
      <c r="I55" s="125">
        <f t="shared" si="2"/>
        <v>1.1817224462538207</v>
      </c>
      <c r="J55" s="125">
        <f t="shared" si="3"/>
        <v>0.34694739382239381</v>
      </c>
      <c r="K55" s="22"/>
    </row>
    <row r="56" spans="1:11" ht="105.75" customHeight="1" thickBot="1">
      <c r="A56" s="6" t="s">
        <v>7</v>
      </c>
      <c r="B56" s="5" t="s">
        <v>6</v>
      </c>
      <c r="C56" s="146">
        <f>SUM(C59:C65)</f>
        <v>172955.6</v>
      </c>
      <c r="D56" s="104"/>
      <c r="E56" s="154">
        <f>E57</f>
        <v>215733.90000000002</v>
      </c>
      <c r="F56" s="155">
        <f>F57+F66</f>
        <v>205358.90000000002</v>
      </c>
      <c r="G56" s="147">
        <f>G57+G66</f>
        <v>169483</v>
      </c>
      <c r="H56" s="125">
        <f t="shared" si="1"/>
        <v>1.187350395130311</v>
      </c>
      <c r="I56" s="125">
        <f t="shared" si="2"/>
        <v>0.95190834634705068</v>
      </c>
      <c r="J56" s="125">
        <f t="shared" si="3"/>
        <v>1.2116784574264088</v>
      </c>
      <c r="K56" s="17" t="s">
        <v>1007</v>
      </c>
    </row>
    <row r="57" spans="1:11" ht="42" customHeight="1" thickBot="1">
      <c r="A57" s="1" t="s">
        <v>5</v>
      </c>
      <c r="B57" s="29" t="s">
        <v>4</v>
      </c>
      <c r="C57" s="111">
        <f>SUM(C56)</f>
        <v>172955.6</v>
      </c>
      <c r="D57" s="111">
        <f t="shared" ref="D57" si="13">SUM(D56)</f>
        <v>0</v>
      </c>
      <c r="E57" s="111">
        <f>E58+E63+E64+++E65</f>
        <v>215733.90000000002</v>
      </c>
      <c r="F57" s="112">
        <f>F58+F63+F64+F65</f>
        <v>205363.90000000002</v>
      </c>
      <c r="G57" s="112">
        <f>G58+G63+G64+G65</f>
        <v>170104.5</v>
      </c>
      <c r="H57" s="107">
        <f t="shared" si="1"/>
        <v>1.1873793042838741</v>
      </c>
      <c r="I57" s="107">
        <f t="shared" si="2"/>
        <v>0.95193152304760631</v>
      </c>
      <c r="J57" s="107">
        <f t="shared" si="3"/>
        <v>1.2072808185556527</v>
      </c>
      <c r="K57" s="22"/>
    </row>
    <row r="58" spans="1:11" ht="42" customHeight="1" thickBot="1">
      <c r="A58" s="18" t="s">
        <v>52</v>
      </c>
      <c r="B58" s="35" t="s">
        <v>246</v>
      </c>
      <c r="C58" s="111">
        <f t="shared" ref="C58:D58" si="14">SUM(C59:C59)</f>
        <v>77662</v>
      </c>
      <c r="D58" s="111">
        <f t="shared" si="14"/>
        <v>0</v>
      </c>
      <c r="E58" s="111">
        <f>E59+E60+E61+E62</f>
        <v>102929.60000000001</v>
      </c>
      <c r="F58" s="111">
        <f>F59+F60+F61+F62</f>
        <v>102897.1</v>
      </c>
      <c r="G58" s="111">
        <f>G59+G60+G61+G62</f>
        <v>85222.2</v>
      </c>
      <c r="H58" s="107">
        <f t="shared" si="1"/>
        <v>1.3249349746336692</v>
      </c>
      <c r="I58" s="107">
        <f t="shared" si="2"/>
        <v>0.99968425020596607</v>
      </c>
      <c r="J58" s="107">
        <f t="shared" si="3"/>
        <v>1.2073978376526304</v>
      </c>
      <c r="K58" s="22"/>
    </row>
    <row r="59" spans="1:11" ht="52.5" customHeight="1" thickBot="1">
      <c r="A59" s="21" t="s">
        <v>448</v>
      </c>
      <c r="B59" s="36" t="s">
        <v>447</v>
      </c>
      <c r="C59" s="111">
        <v>77662</v>
      </c>
      <c r="D59" s="104"/>
      <c r="E59" s="111">
        <v>77662</v>
      </c>
      <c r="F59" s="112">
        <v>77662</v>
      </c>
      <c r="G59" s="59">
        <v>66242</v>
      </c>
      <c r="H59" s="107">
        <f t="shared" si="1"/>
        <v>1</v>
      </c>
      <c r="I59" s="107">
        <f t="shared" si="2"/>
        <v>1</v>
      </c>
      <c r="J59" s="107">
        <f t="shared" si="3"/>
        <v>1.1723981763835634</v>
      </c>
      <c r="K59" s="22"/>
    </row>
    <row r="60" spans="1:11" ht="52.5" customHeight="1" thickBot="1">
      <c r="A60" s="21" t="s">
        <v>525</v>
      </c>
      <c r="B60" s="53" t="s">
        <v>515</v>
      </c>
      <c r="C60" s="111"/>
      <c r="D60" s="104"/>
      <c r="E60" s="118">
        <v>21784.6</v>
      </c>
      <c r="F60" s="112">
        <v>21752.1</v>
      </c>
      <c r="G60" s="59">
        <v>17130.2</v>
      </c>
      <c r="H60" s="107" t="e">
        <f t="shared" si="1"/>
        <v>#DIV/0!</v>
      </c>
      <c r="I60" s="107">
        <f t="shared" si="2"/>
        <v>0.99850812041533932</v>
      </c>
      <c r="J60" s="107">
        <f t="shared" si="3"/>
        <v>1.2698100430818087</v>
      </c>
      <c r="K60" s="22"/>
    </row>
    <row r="61" spans="1:11" ht="52.5" customHeight="1" thickBot="1">
      <c r="A61" s="21" t="s">
        <v>526</v>
      </c>
      <c r="B61" s="53" t="s">
        <v>516</v>
      </c>
      <c r="C61" s="111"/>
      <c r="D61" s="104"/>
      <c r="E61" s="118">
        <v>1883</v>
      </c>
      <c r="F61" s="112">
        <v>1883</v>
      </c>
      <c r="G61" s="59">
        <v>1850</v>
      </c>
      <c r="H61" s="107" t="e">
        <f t="shared" si="1"/>
        <v>#DIV/0!</v>
      </c>
      <c r="I61" s="107">
        <f t="shared" si="2"/>
        <v>1</v>
      </c>
      <c r="J61" s="107">
        <f t="shared" si="3"/>
        <v>1.0178378378378379</v>
      </c>
      <c r="K61" s="22"/>
    </row>
    <row r="62" spans="1:11" ht="52.5" customHeight="1" thickBot="1">
      <c r="A62" s="21" t="s">
        <v>527</v>
      </c>
      <c r="B62" s="54" t="s">
        <v>517</v>
      </c>
      <c r="C62" s="111"/>
      <c r="D62" s="104"/>
      <c r="E62" s="118">
        <v>1600</v>
      </c>
      <c r="F62" s="112">
        <v>1600</v>
      </c>
      <c r="G62" s="59"/>
      <c r="H62" s="107" t="e">
        <f t="shared" si="1"/>
        <v>#DIV/0!</v>
      </c>
      <c r="I62" s="107">
        <f t="shared" si="2"/>
        <v>1</v>
      </c>
      <c r="J62" s="107" t="e">
        <f t="shared" si="3"/>
        <v>#DIV/0!</v>
      </c>
      <c r="K62" s="22"/>
    </row>
    <row r="63" spans="1:11" ht="31.5" customHeight="1" thickBot="1">
      <c r="A63" s="15" t="s">
        <v>49</v>
      </c>
      <c r="B63" s="17" t="s">
        <v>247</v>
      </c>
      <c r="C63" s="111">
        <v>31796.3</v>
      </c>
      <c r="D63" s="104">
        <v>16469</v>
      </c>
      <c r="E63" s="111">
        <v>45268.800000000003</v>
      </c>
      <c r="F63" s="112">
        <v>35788.6</v>
      </c>
      <c r="G63" s="59">
        <v>21565.200000000001</v>
      </c>
      <c r="H63" s="107">
        <f t="shared" si="1"/>
        <v>1.1255586341807065</v>
      </c>
      <c r="I63" s="107">
        <f t="shared" si="2"/>
        <v>0.79057982539850835</v>
      </c>
      <c r="J63" s="107">
        <f t="shared" si="3"/>
        <v>1.6595533544785115</v>
      </c>
      <c r="K63" s="22"/>
    </row>
    <row r="64" spans="1:11" ht="30.75" customHeight="1" thickBot="1">
      <c r="A64" s="15" t="s">
        <v>50</v>
      </c>
      <c r="B64" s="8" t="s">
        <v>248</v>
      </c>
      <c r="C64" s="111">
        <v>58771.199999999997</v>
      </c>
      <c r="D64" s="104"/>
      <c r="E64" s="111">
        <v>59248.7</v>
      </c>
      <c r="F64" s="112">
        <v>59182.6</v>
      </c>
      <c r="G64" s="59">
        <v>57575.8</v>
      </c>
      <c r="H64" s="107">
        <f t="shared" si="1"/>
        <v>1.0070000272242188</v>
      </c>
      <c r="I64" s="107">
        <f t="shared" si="2"/>
        <v>0.99888436370755818</v>
      </c>
      <c r="J64" s="107">
        <f t="shared" si="3"/>
        <v>1.0279075583839044</v>
      </c>
      <c r="K64" s="22"/>
    </row>
    <row r="65" spans="1:11" ht="30.75" customHeight="1" thickBot="1">
      <c r="A65" s="21" t="s">
        <v>51</v>
      </c>
      <c r="B65" s="26" t="s">
        <v>249</v>
      </c>
      <c r="C65" s="111">
        <v>4726.1000000000004</v>
      </c>
      <c r="D65" s="104"/>
      <c r="E65" s="111">
        <v>8286.7999999999993</v>
      </c>
      <c r="F65" s="112">
        <v>7495.6</v>
      </c>
      <c r="G65" s="59">
        <v>5741.3</v>
      </c>
      <c r="H65" s="107">
        <f t="shared" si="1"/>
        <v>1.5860011425911427</v>
      </c>
      <c r="I65" s="107">
        <f t="shared" si="2"/>
        <v>0.90452285562581469</v>
      </c>
      <c r="J65" s="107">
        <f t="shared" si="3"/>
        <v>1.3055579746747252</v>
      </c>
      <c r="K65" s="22"/>
    </row>
    <row r="66" spans="1:11" ht="30.75" customHeight="1">
      <c r="A66" s="37" t="s">
        <v>523</v>
      </c>
      <c r="B66" s="55" t="s">
        <v>522</v>
      </c>
      <c r="C66" s="105"/>
      <c r="D66" s="104"/>
      <c r="E66" s="105"/>
      <c r="F66" s="106">
        <v>-5</v>
      </c>
      <c r="G66" s="240">
        <v>-621.5</v>
      </c>
      <c r="H66" s="107"/>
      <c r="I66" s="242"/>
      <c r="J66" s="242">
        <f>F66/G66</f>
        <v>8.0450522928399038E-3</v>
      </c>
      <c r="K66" s="255"/>
    </row>
    <row r="67" spans="1:11" ht="30.75" customHeight="1" thickBot="1">
      <c r="A67" s="37"/>
      <c r="B67" s="55"/>
      <c r="C67" s="105"/>
      <c r="D67" s="104"/>
      <c r="E67" s="105"/>
      <c r="F67" s="106"/>
      <c r="G67" s="241"/>
      <c r="H67" s="107"/>
      <c r="I67" s="243"/>
      <c r="J67" s="243"/>
      <c r="K67" s="256"/>
    </row>
    <row r="68" spans="1:11">
      <c r="A68" s="260" t="s">
        <v>3</v>
      </c>
      <c r="B68" s="260"/>
      <c r="C68" s="260">
        <f>SUM(C56+C14)</f>
        <v>250428.6</v>
      </c>
      <c r="E68" s="260">
        <f>SUM(E56+E14)</f>
        <v>295916.2</v>
      </c>
      <c r="F68" s="244">
        <f>SUM(F56+F14)</f>
        <v>291016.90000000002</v>
      </c>
      <c r="G68" s="244">
        <f>SUM(G56+G14)</f>
        <v>247762.59999999998</v>
      </c>
      <c r="H68" s="238">
        <f>F68/C68</f>
        <v>1.1620753380404636</v>
      </c>
      <c r="I68" s="238">
        <f>F68/E68</f>
        <v>0.98344362356640158</v>
      </c>
      <c r="J68" s="238">
        <f>F68/G68</f>
        <v>1.1745796177469887</v>
      </c>
      <c r="K68" s="22"/>
    </row>
    <row r="69" spans="1:11" ht="15.75" thickBot="1">
      <c r="A69" s="261"/>
      <c r="B69" s="261"/>
      <c r="C69" s="261"/>
      <c r="D69" t="s">
        <v>41</v>
      </c>
      <c r="E69" s="261"/>
      <c r="F69" s="245"/>
      <c r="G69" s="245"/>
      <c r="H69" s="239"/>
      <c r="I69" s="239"/>
      <c r="J69" s="239"/>
      <c r="K69" s="22"/>
    </row>
    <row r="70" spans="1:11" ht="15.75">
      <c r="A70" s="2"/>
      <c r="B70" s="3"/>
      <c r="C70" s="3"/>
    </row>
  </sheetData>
  <mergeCells count="31">
    <mergeCell ref="E68:E69"/>
    <mergeCell ref="F68:F69"/>
    <mergeCell ref="E11:E13"/>
    <mergeCell ref="F11:F13"/>
    <mergeCell ref="A9:F9"/>
    <mergeCell ref="A68:A69"/>
    <mergeCell ref="B68:B69"/>
    <mergeCell ref="C68:C69"/>
    <mergeCell ref="A12:A13"/>
    <mergeCell ref="C11:C13"/>
    <mergeCell ref="B11:B13"/>
    <mergeCell ref="A1:F1"/>
    <mergeCell ref="A2:F2"/>
    <mergeCell ref="B3:F3"/>
    <mergeCell ref="B4:F4"/>
    <mergeCell ref="G11:G13"/>
    <mergeCell ref="B5:F5"/>
    <mergeCell ref="A7:F7"/>
    <mergeCell ref="A8:F8"/>
    <mergeCell ref="H11:H13"/>
    <mergeCell ref="I11:I13"/>
    <mergeCell ref="J11:J13"/>
    <mergeCell ref="K11:K13"/>
    <mergeCell ref="K66:K67"/>
    <mergeCell ref="H68:H69"/>
    <mergeCell ref="I68:I69"/>
    <mergeCell ref="J68:J69"/>
    <mergeCell ref="G66:G67"/>
    <mergeCell ref="I66:I67"/>
    <mergeCell ref="J66:J67"/>
    <mergeCell ref="G68:G69"/>
  </mergeCells>
  <hyperlinks>
    <hyperlink ref="B49" r:id="rId1" display="https://www.consultant.ru/document/cons_doc_LAW_460025/"/>
  </hyperlinks>
  <pageMargins left="0.7" right="0.7" top="0.75" bottom="0.75" header="0.3" footer="0.3"/>
  <pageSetup paperSize="9" scale="7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52" workbookViewId="0">
      <selection activeCell="A10" sqref="A10:E32"/>
    </sheetView>
  </sheetViews>
  <sheetFormatPr defaultRowHeight="15"/>
  <cols>
    <col min="1" max="1" width="43.7109375" customWidth="1"/>
    <col min="2" max="2" width="28" customWidth="1"/>
    <col min="3" max="3" width="18.28515625" customWidth="1"/>
    <col min="4" max="4" width="15.7109375" customWidth="1"/>
    <col min="5" max="5" width="15.85546875" customWidth="1"/>
    <col min="6" max="6" width="6.7109375" hidden="1" customWidth="1"/>
    <col min="7" max="7" width="5.85546875" hidden="1" customWidth="1"/>
    <col min="8" max="8" width="8.85546875" hidden="1" customWidth="1"/>
    <col min="9" max="13" width="9.140625" hidden="1" customWidth="1"/>
  </cols>
  <sheetData>
    <row r="1" spans="1:13" ht="15.75">
      <c r="A1" s="257" t="s">
        <v>453</v>
      </c>
      <c r="B1" s="257"/>
      <c r="C1" s="257"/>
      <c r="D1" s="257"/>
      <c r="E1" s="257"/>
      <c r="F1" s="257"/>
      <c r="G1" s="80"/>
      <c r="H1" s="80"/>
      <c r="I1" s="80"/>
      <c r="J1" s="80"/>
      <c r="K1" s="80"/>
      <c r="L1" s="80"/>
      <c r="M1" s="80"/>
    </row>
    <row r="2" spans="1:13" ht="15.75">
      <c r="A2" s="257" t="s">
        <v>0</v>
      </c>
      <c r="B2" s="257"/>
      <c r="C2" s="257"/>
      <c r="D2" s="257"/>
      <c r="E2" s="257"/>
      <c r="F2" s="257"/>
      <c r="G2" s="257"/>
      <c r="H2" s="257"/>
      <c r="I2" s="257"/>
      <c r="J2" s="257"/>
      <c r="K2" s="80"/>
      <c r="L2" s="80"/>
      <c r="M2" s="80"/>
    </row>
    <row r="3" spans="1:13" ht="15.75">
      <c r="A3" s="16"/>
      <c r="B3" s="257" t="s">
        <v>594</v>
      </c>
      <c r="C3" s="257"/>
      <c r="D3" s="257"/>
      <c r="E3" s="257"/>
      <c r="F3" s="257"/>
      <c r="G3" s="257"/>
      <c r="H3" s="257"/>
      <c r="I3" s="257"/>
      <c r="J3" s="257"/>
      <c r="K3" s="257"/>
      <c r="L3" s="80"/>
      <c r="M3" s="80"/>
    </row>
    <row r="4" spans="1:13" ht="15.75">
      <c r="A4" s="16"/>
      <c r="B4" s="257" t="s">
        <v>1066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1:13" ht="15.7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>
      <c r="A6" s="10"/>
      <c r="B6" s="1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5.75">
      <c r="A7" s="259" t="s">
        <v>1054</v>
      </c>
      <c r="B7" s="259"/>
      <c r="C7" s="259"/>
      <c r="D7" s="259"/>
      <c r="E7" s="259"/>
      <c r="F7" s="80"/>
      <c r="G7" s="80"/>
      <c r="H7" s="80"/>
      <c r="I7" s="80"/>
      <c r="J7" s="80"/>
      <c r="K7" s="80"/>
      <c r="L7" s="80"/>
      <c r="M7" s="80"/>
    </row>
    <row r="8" spans="1:13" ht="15.75">
      <c r="A8" s="259"/>
      <c r="B8" s="259"/>
      <c r="C8" s="259"/>
      <c r="D8" s="259"/>
      <c r="E8" s="259"/>
      <c r="F8" s="80"/>
      <c r="G8" s="80"/>
      <c r="H8" s="80"/>
      <c r="I8" s="80"/>
      <c r="J8" s="80"/>
      <c r="K8" s="80"/>
      <c r="L8" s="80"/>
      <c r="M8" s="80"/>
    </row>
    <row r="9" spans="1:13" ht="16.5" thickBot="1">
      <c r="A9" s="276" t="s">
        <v>43</v>
      </c>
      <c r="B9" s="277"/>
      <c r="C9" s="277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32.25" thickBot="1">
      <c r="A10" s="40" t="s">
        <v>120</v>
      </c>
      <c r="B10" s="45" t="s">
        <v>216</v>
      </c>
      <c r="C10" s="34" t="s">
        <v>217</v>
      </c>
      <c r="D10" s="34" t="s">
        <v>1008</v>
      </c>
      <c r="E10" s="34" t="s">
        <v>1036</v>
      </c>
      <c r="F10" s="80"/>
      <c r="G10" s="80"/>
      <c r="H10" s="80"/>
      <c r="I10" s="80"/>
      <c r="J10" s="80"/>
      <c r="K10" s="80"/>
      <c r="L10" s="80"/>
      <c r="M10" s="80"/>
    </row>
    <row r="11" spans="1:13" ht="156" customHeight="1">
      <c r="A11" s="172" t="s">
        <v>338</v>
      </c>
      <c r="B11" s="170" t="s">
        <v>339</v>
      </c>
      <c r="C11" s="169">
        <v>14951000</v>
      </c>
      <c r="D11" s="169">
        <v>14951000</v>
      </c>
      <c r="E11" s="210">
        <f>D11/C11</f>
        <v>1</v>
      </c>
      <c r="F11" s="80"/>
      <c r="G11" s="80"/>
      <c r="H11" s="80"/>
      <c r="I11" s="80"/>
      <c r="J11" s="80"/>
      <c r="K11" s="80"/>
      <c r="L11" s="80"/>
      <c r="M11" s="80"/>
    </row>
    <row r="12" spans="1:13" ht="113.25" customHeight="1">
      <c r="A12" s="173" t="s">
        <v>470</v>
      </c>
      <c r="B12" s="170" t="s">
        <v>476</v>
      </c>
      <c r="C12" s="169">
        <v>461014.13</v>
      </c>
      <c r="D12" s="169">
        <v>461014.13</v>
      </c>
      <c r="E12" s="210">
        <f t="shared" ref="E12:E32" si="0">D12/C12</f>
        <v>1</v>
      </c>
      <c r="F12" s="80"/>
      <c r="G12" s="80"/>
      <c r="H12" s="80"/>
      <c r="I12" s="80"/>
      <c r="J12" s="80"/>
      <c r="K12" s="80"/>
      <c r="L12" s="80"/>
      <c r="M12" s="80"/>
    </row>
    <row r="13" spans="1:13" ht="119.25" customHeight="1">
      <c r="A13" s="173" t="s">
        <v>1026</v>
      </c>
      <c r="B13" s="170" t="s">
        <v>474</v>
      </c>
      <c r="C13" s="169">
        <v>252525.25</v>
      </c>
      <c r="D13" s="169">
        <v>252525.25</v>
      </c>
      <c r="E13" s="210">
        <f t="shared" si="0"/>
        <v>1</v>
      </c>
      <c r="F13" s="80"/>
      <c r="G13" s="80"/>
      <c r="H13" s="80"/>
      <c r="I13" s="174"/>
      <c r="J13" s="80"/>
      <c r="K13" s="80"/>
      <c r="L13" s="80"/>
      <c r="M13" s="80"/>
    </row>
    <row r="14" spans="1:13" ht="113.25" customHeight="1">
      <c r="A14" s="173" t="s">
        <v>340</v>
      </c>
      <c r="B14" s="170" t="s">
        <v>341</v>
      </c>
      <c r="C14" s="169">
        <v>2465000</v>
      </c>
      <c r="D14" s="169">
        <v>2262447.92</v>
      </c>
      <c r="E14" s="210">
        <f t="shared" si="0"/>
        <v>0.91782877079107505</v>
      </c>
      <c r="F14" s="80"/>
      <c r="G14" s="80"/>
      <c r="H14" s="80"/>
      <c r="I14" s="80"/>
      <c r="J14" s="80"/>
      <c r="K14" s="80"/>
      <c r="L14" s="80"/>
      <c r="M14" s="80"/>
    </row>
    <row r="15" spans="1:13" ht="41.25" customHeight="1">
      <c r="A15" s="173" t="s">
        <v>1025</v>
      </c>
      <c r="B15" s="170" t="s">
        <v>475</v>
      </c>
      <c r="C15" s="169">
        <v>4309494.95</v>
      </c>
      <c r="D15" s="169">
        <v>4309494.95</v>
      </c>
      <c r="E15" s="210">
        <f t="shared" si="0"/>
        <v>1</v>
      </c>
      <c r="F15" s="80"/>
      <c r="G15" s="80"/>
      <c r="H15" s="80"/>
      <c r="I15" s="80"/>
      <c r="J15" s="80"/>
      <c r="K15" s="80"/>
      <c r="L15" s="80"/>
      <c r="M15" s="80"/>
    </row>
    <row r="16" spans="1:13" ht="54.75" customHeight="1">
      <c r="A16" s="173" t="s">
        <v>342</v>
      </c>
      <c r="B16" s="170" t="s">
        <v>343</v>
      </c>
      <c r="C16" s="169">
        <v>1878284</v>
      </c>
      <c r="D16" s="169">
        <v>1878284</v>
      </c>
      <c r="E16" s="210">
        <f t="shared" si="0"/>
        <v>1</v>
      </c>
      <c r="F16" s="80"/>
      <c r="G16" s="80"/>
      <c r="H16" s="80"/>
      <c r="I16" s="80"/>
      <c r="J16" s="80"/>
      <c r="K16" s="80"/>
      <c r="L16" s="80"/>
      <c r="M16" s="80"/>
    </row>
    <row r="17" spans="1:14" ht="74.25" customHeight="1">
      <c r="A17" s="173" t="s">
        <v>1024</v>
      </c>
      <c r="B17" s="170" t="s">
        <v>344</v>
      </c>
      <c r="C17" s="169">
        <v>400000</v>
      </c>
      <c r="D17" s="169">
        <v>263200</v>
      </c>
      <c r="E17" s="210">
        <f t="shared" si="0"/>
        <v>0.65800000000000003</v>
      </c>
      <c r="F17" s="80"/>
      <c r="G17" s="80"/>
      <c r="H17" s="80"/>
      <c r="I17" s="80"/>
      <c r="J17" s="80"/>
      <c r="K17" s="80"/>
      <c r="L17" s="80"/>
      <c r="M17" s="80"/>
    </row>
    <row r="18" spans="1:14" ht="150" customHeight="1">
      <c r="A18" s="172" t="s">
        <v>1023</v>
      </c>
      <c r="B18" s="170" t="s">
        <v>345</v>
      </c>
      <c r="C18" s="169">
        <v>150000</v>
      </c>
      <c r="D18" s="169">
        <v>150000</v>
      </c>
      <c r="E18" s="210">
        <f t="shared" si="0"/>
        <v>1</v>
      </c>
      <c r="F18" s="80"/>
      <c r="G18" s="80"/>
      <c r="H18" s="80"/>
      <c r="I18" s="80"/>
      <c r="J18" s="80"/>
      <c r="K18" s="80"/>
      <c r="L18" s="80"/>
      <c r="M18" s="80"/>
    </row>
    <row r="19" spans="1:14" ht="99.75" customHeight="1">
      <c r="A19" s="173" t="s">
        <v>1022</v>
      </c>
      <c r="B19" s="170" t="s">
        <v>346</v>
      </c>
      <c r="C19" s="169">
        <v>153000</v>
      </c>
      <c r="D19" s="169">
        <v>153000</v>
      </c>
      <c r="E19" s="210">
        <f t="shared" si="0"/>
        <v>1</v>
      </c>
      <c r="F19" s="80"/>
      <c r="G19" s="80"/>
      <c r="H19" s="80"/>
      <c r="I19" s="80"/>
      <c r="J19" s="80"/>
      <c r="K19" s="80"/>
      <c r="L19" s="80"/>
      <c r="M19" s="80"/>
    </row>
    <row r="20" spans="1:14" ht="100.5" customHeight="1">
      <c r="A20" s="173" t="s">
        <v>1021</v>
      </c>
      <c r="B20" s="170" t="s">
        <v>347</v>
      </c>
      <c r="C20" s="169">
        <v>111580</v>
      </c>
      <c r="D20" s="169">
        <v>39996</v>
      </c>
      <c r="E20" s="210">
        <f t="shared" si="0"/>
        <v>0.3584513353647607</v>
      </c>
      <c r="F20" s="80"/>
      <c r="G20" s="80"/>
      <c r="H20" s="80"/>
      <c r="I20" s="80"/>
      <c r="J20" s="80"/>
      <c r="K20" s="80"/>
      <c r="L20" s="80"/>
      <c r="M20" s="80"/>
    </row>
    <row r="21" spans="1:14" ht="78.75" customHeight="1">
      <c r="A21" s="173" t="s">
        <v>348</v>
      </c>
      <c r="B21" s="170" t="s">
        <v>349</v>
      </c>
      <c r="C21" s="169">
        <v>1310000</v>
      </c>
      <c r="D21" s="169">
        <v>1310000</v>
      </c>
      <c r="E21" s="210">
        <f t="shared" si="0"/>
        <v>1</v>
      </c>
      <c r="F21" s="80"/>
      <c r="G21" s="80"/>
      <c r="H21" s="80"/>
      <c r="I21" s="80"/>
      <c r="J21" s="80"/>
      <c r="K21" s="80"/>
      <c r="L21" s="80"/>
      <c r="M21" s="80"/>
    </row>
    <row r="22" spans="1:14" ht="342" customHeight="1">
      <c r="A22" s="172" t="s">
        <v>1020</v>
      </c>
      <c r="B22" s="170" t="s">
        <v>350</v>
      </c>
      <c r="C22" s="169">
        <v>367000</v>
      </c>
      <c r="D22" s="169">
        <v>342000</v>
      </c>
      <c r="E22" s="210">
        <f t="shared" si="0"/>
        <v>0.93188010899182561</v>
      </c>
      <c r="F22" s="80"/>
      <c r="G22" s="80"/>
      <c r="H22" s="80"/>
      <c r="I22" s="80"/>
      <c r="J22" s="80"/>
      <c r="K22" s="80"/>
      <c r="L22" s="80"/>
      <c r="M22" s="80"/>
    </row>
    <row r="23" spans="1:14" ht="61.5" customHeight="1">
      <c r="A23" s="173" t="s">
        <v>351</v>
      </c>
      <c r="B23" s="170" t="s">
        <v>352</v>
      </c>
      <c r="C23" s="169">
        <v>668340</v>
      </c>
      <c r="D23" s="169">
        <v>668340</v>
      </c>
      <c r="E23" s="210">
        <f t="shared" si="0"/>
        <v>1</v>
      </c>
      <c r="F23" s="80"/>
      <c r="G23" s="80"/>
      <c r="H23" s="80"/>
      <c r="I23" s="80"/>
      <c r="J23" s="80"/>
      <c r="K23" s="80"/>
      <c r="L23" s="80"/>
      <c r="M23" s="80"/>
    </row>
    <row r="24" spans="1:14" ht="116.25" customHeight="1">
      <c r="A24" s="173" t="s">
        <v>1019</v>
      </c>
      <c r="B24" s="170" t="s">
        <v>477</v>
      </c>
      <c r="C24" s="169">
        <v>394000</v>
      </c>
      <c r="D24" s="169">
        <v>394000</v>
      </c>
      <c r="E24" s="210">
        <f t="shared" si="0"/>
        <v>1</v>
      </c>
      <c r="F24" s="80"/>
      <c r="G24" s="80"/>
      <c r="H24" s="80"/>
      <c r="I24" s="80"/>
      <c r="J24" s="80"/>
      <c r="K24" s="80"/>
      <c r="L24" s="80"/>
      <c r="M24" s="80"/>
    </row>
    <row r="25" spans="1:14" ht="153" customHeight="1">
      <c r="A25" s="172" t="s">
        <v>1018</v>
      </c>
      <c r="B25" s="170" t="s">
        <v>353</v>
      </c>
      <c r="C25" s="169">
        <v>791000</v>
      </c>
      <c r="D25" s="169">
        <v>791000</v>
      </c>
      <c r="E25" s="210">
        <f t="shared" si="0"/>
        <v>1</v>
      </c>
      <c r="F25" s="80"/>
      <c r="G25" s="80"/>
      <c r="H25" s="80"/>
      <c r="I25" s="80"/>
      <c r="J25" s="80"/>
      <c r="K25" s="80"/>
      <c r="L25" s="80"/>
      <c r="M25" s="80"/>
    </row>
    <row r="26" spans="1:14" ht="70.5" customHeight="1">
      <c r="A26" s="171" t="s">
        <v>354</v>
      </c>
      <c r="B26" s="170" t="s">
        <v>355</v>
      </c>
      <c r="C26" s="169">
        <v>1437326.25</v>
      </c>
      <c r="D26" s="169">
        <v>1437300</v>
      </c>
      <c r="E26" s="210">
        <f t="shared" si="0"/>
        <v>0.99998173692298464</v>
      </c>
      <c r="F26" s="80"/>
      <c r="G26" s="80"/>
      <c r="H26" s="80"/>
      <c r="I26" s="80"/>
      <c r="J26" s="80"/>
      <c r="K26" s="80"/>
      <c r="L26" s="80"/>
      <c r="M26" s="80"/>
    </row>
    <row r="27" spans="1:14" ht="63" customHeight="1">
      <c r="A27" s="168" t="s">
        <v>356</v>
      </c>
      <c r="B27" s="167" t="s">
        <v>357</v>
      </c>
      <c r="C27" s="166">
        <v>975005.99</v>
      </c>
      <c r="D27" s="166">
        <v>975005.99</v>
      </c>
      <c r="E27" s="210">
        <f t="shared" si="0"/>
        <v>1</v>
      </c>
      <c r="F27" s="80"/>
      <c r="G27" s="80"/>
      <c r="H27" s="80"/>
      <c r="I27" s="80"/>
      <c r="J27" s="80"/>
      <c r="K27" s="80"/>
      <c r="L27" s="80"/>
      <c r="M27" s="80"/>
    </row>
    <row r="28" spans="1:14" ht="100.5" customHeight="1">
      <c r="A28" s="165" t="s">
        <v>1017</v>
      </c>
      <c r="B28" s="161" t="s">
        <v>1016</v>
      </c>
      <c r="C28" s="160">
        <v>5526200</v>
      </c>
      <c r="D28" s="160">
        <v>0</v>
      </c>
      <c r="E28" s="210">
        <f t="shared" si="0"/>
        <v>0</v>
      </c>
      <c r="F28" s="80"/>
      <c r="G28" s="80"/>
      <c r="H28" s="80"/>
      <c r="I28" s="80"/>
      <c r="J28" s="80"/>
      <c r="K28" s="80"/>
      <c r="L28" s="80"/>
      <c r="M28" s="80"/>
    </row>
    <row r="29" spans="1:14" ht="193.5" customHeight="1">
      <c r="A29" s="164" t="s">
        <v>1015</v>
      </c>
      <c r="B29" s="161" t="s">
        <v>1014</v>
      </c>
      <c r="C29" s="160">
        <v>3518000.08</v>
      </c>
      <c r="D29" s="160">
        <v>0</v>
      </c>
      <c r="E29" s="210">
        <f t="shared" si="0"/>
        <v>0</v>
      </c>
      <c r="F29" s="80"/>
      <c r="G29" s="80"/>
      <c r="H29" s="80"/>
      <c r="I29" s="80"/>
      <c r="J29" s="80"/>
      <c r="K29" s="80"/>
      <c r="L29" s="80"/>
      <c r="M29" s="80"/>
    </row>
    <row r="30" spans="1:14" ht="84" customHeight="1">
      <c r="A30" s="163" t="s">
        <v>1013</v>
      </c>
      <c r="B30" s="161" t="s">
        <v>1012</v>
      </c>
      <c r="C30" s="160">
        <v>4550000</v>
      </c>
      <c r="D30" s="160">
        <v>4550000</v>
      </c>
      <c r="E30" s="210">
        <f t="shared" si="0"/>
        <v>1</v>
      </c>
      <c r="F30" s="80"/>
      <c r="G30" s="80"/>
      <c r="H30" s="80"/>
      <c r="I30" s="80"/>
      <c r="J30" s="80"/>
      <c r="K30" s="80"/>
      <c r="L30" s="80"/>
      <c r="M30" s="80"/>
    </row>
    <row r="31" spans="1:14" ht="38.25" customHeight="1">
      <c r="A31" s="162" t="s">
        <v>1011</v>
      </c>
      <c r="B31" s="161" t="s">
        <v>357</v>
      </c>
      <c r="C31" s="160">
        <v>600000</v>
      </c>
      <c r="D31" s="160">
        <v>600000</v>
      </c>
      <c r="E31" s="210">
        <f t="shared" si="0"/>
        <v>1</v>
      </c>
      <c r="F31" s="80"/>
      <c r="G31" s="80"/>
      <c r="H31" s="80"/>
      <c r="I31" s="80"/>
      <c r="J31" s="80"/>
      <c r="K31" s="80"/>
      <c r="L31" s="80"/>
      <c r="M31" s="80"/>
    </row>
    <row r="32" spans="1:14" ht="15.75">
      <c r="A32" s="159" t="s">
        <v>1010</v>
      </c>
      <c r="B32" s="158"/>
      <c r="C32" s="157">
        <f>SUM(C11:C31)</f>
        <v>45268770.649999999</v>
      </c>
      <c r="D32" s="157">
        <f>SUM(D11:D31)</f>
        <v>35788608.239999995</v>
      </c>
      <c r="E32" s="210">
        <f t="shared" si="0"/>
        <v>0.79058051999474821</v>
      </c>
      <c r="F32" s="80"/>
      <c r="G32" s="80"/>
      <c r="H32" s="80"/>
      <c r="I32" s="80"/>
      <c r="J32" s="80"/>
      <c r="K32" s="80"/>
      <c r="L32" s="80"/>
      <c r="M32" s="80"/>
      <c r="N32" t="s">
        <v>41</v>
      </c>
    </row>
    <row r="33" spans="1:2">
      <c r="A33" s="156"/>
      <c r="B33" s="156"/>
    </row>
  </sheetData>
  <mergeCells count="7">
    <mergeCell ref="A9:C9"/>
    <mergeCell ref="A1:F1"/>
    <mergeCell ref="A2:J2"/>
    <mergeCell ref="B3:K3"/>
    <mergeCell ref="B4:M4"/>
    <mergeCell ref="A7:E7"/>
    <mergeCell ref="A8:E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A4" sqref="A4:J4"/>
    </sheetView>
  </sheetViews>
  <sheetFormatPr defaultRowHeight="15"/>
  <cols>
    <col min="1" max="1" width="42.42578125" customWidth="1"/>
    <col min="2" max="2" width="21.140625" customWidth="1"/>
    <col min="3" max="3" width="13.42578125" customWidth="1"/>
    <col min="4" max="8" width="9.140625" hidden="1" customWidth="1"/>
    <col min="9" max="9" width="11.28515625" customWidth="1"/>
    <col min="10" max="10" width="11.140625" customWidth="1"/>
    <col min="11" max="12" width="9.140625" hidden="1" customWidth="1"/>
  </cols>
  <sheetData>
    <row r="1" spans="1:13" ht="15.75">
      <c r="A1" s="257" t="s">
        <v>454</v>
      </c>
      <c r="B1" s="257"/>
      <c r="C1" s="257"/>
      <c r="D1" s="257"/>
      <c r="E1" s="257"/>
      <c r="F1" s="257"/>
      <c r="G1" s="257"/>
      <c r="H1" s="257"/>
      <c r="I1" s="257"/>
      <c r="J1" s="257"/>
      <c r="K1" s="80"/>
      <c r="L1" s="80"/>
      <c r="M1" s="80"/>
    </row>
    <row r="2" spans="1:13" ht="15.75">
      <c r="A2" s="257" t="s">
        <v>0</v>
      </c>
      <c r="B2" s="257"/>
      <c r="C2" s="257"/>
      <c r="D2" s="257"/>
      <c r="E2" s="257"/>
      <c r="F2" s="257"/>
      <c r="G2" s="257"/>
      <c r="H2" s="257"/>
      <c r="I2" s="257"/>
      <c r="J2" s="257"/>
      <c r="K2" s="80"/>
      <c r="L2" s="80"/>
      <c r="M2" s="80"/>
    </row>
    <row r="3" spans="1:13" ht="15.75">
      <c r="A3" s="257" t="s">
        <v>594</v>
      </c>
      <c r="B3" s="257"/>
      <c r="C3" s="257"/>
      <c r="D3" s="257"/>
      <c r="E3" s="257"/>
      <c r="F3" s="257"/>
      <c r="G3" s="257"/>
      <c r="H3" s="257"/>
      <c r="I3" s="257"/>
      <c r="J3" s="257"/>
      <c r="K3" s="80"/>
      <c r="L3" s="80"/>
      <c r="M3" s="80"/>
    </row>
    <row r="4" spans="1:13" ht="15.75">
      <c r="A4" s="257" t="s">
        <v>1066</v>
      </c>
      <c r="B4" s="257"/>
      <c r="C4" s="257"/>
      <c r="D4" s="257"/>
      <c r="E4" s="257"/>
      <c r="F4" s="257"/>
      <c r="G4" s="257"/>
      <c r="H4" s="257"/>
      <c r="I4" s="257"/>
      <c r="J4" s="257"/>
      <c r="K4" s="16"/>
      <c r="L4" s="16"/>
      <c r="M4" s="16"/>
    </row>
    <row r="5" spans="1:13" ht="15.7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6"/>
      <c r="L5" s="16"/>
      <c r="M5" s="16"/>
    </row>
    <row r="6" spans="1:13" ht="18.75">
      <c r="A6" s="9"/>
      <c r="B6" s="9"/>
      <c r="C6" s="9"/>
    </row>
    <row r="7" spans="1:13" ht="15.75">
      <c r="A7" s="259" t="s">
        <v>461</v>
      </c>
      <c r="B7" s="259"/>
      <c r="C7" s="259"/>
    </row>
    <row r="8" spans="1:13" ht="15.75">
      <c r="A8" s="259"/>
      <c r="B8" s="259"/>
      <c r="C8" s="259"/>
    </row>
    <row r="9" spans="1:13" ht="16.5" thickBot="1">
      <c r="A9" s="276" t="s">
        <v>459</v>
      </c>
      <c r="B9" s="276"/>
      <c r="C9" s="276"/>
      <c r="D9" s="276"/>
      <c r="E9" s="276"/>
      <c r="F9" s="276"/>
      <c r="G9" s="276"/>
      <c r="H9" s="276"/>
      <c r="I9" s="276"/>
      <c r="J9" s="276"/>
    </row>
    <row r="10" spans="1:13" ht="31.5">
      <c r="A10" s="32" t="s">
        <v>2</v>
      </c>
      <c r="B10" s="150" t="s">
        <v>216</v>
      </c>
      <c r="C10" s="39" t="s">
        <v>218</v>
      </c>
      <c r="I10" s="39" t="s">
        <v>1037</v>
      </c>
      <c r="J10" s="39" t="s">
        <v>1009</v>
      </c>
    </row>
    <row r="11" spans="1:13" ht="66" customHeight="1">
      <c r="A11" s="194" t="s">
        <v>358</v>
      </c>
      <c r="B11" s="193" t="s">
        <v>359</v>
      </c>
      <c r="C11" s="192">
        <v>389000</v>
      </c>
      <c r="D11" s="191">
        <v>0</v>
      </c>
      <c r="E11" s="190">
        <v>429000</v>
      </c>
      <c r="F11" s="189"/>
      <c r="G11" s="189"/>
      <c r="H11" s="189"/>
      <c r="I11" s="192">
        <v>389000</v>
      </c>
      <c r="J11" s="211">
        <f>I11/C11</f>
        <v>1</v>
      </c>
    </row>
    <row r="12" spans="1:13" ht="136.5" customHeight="1">
      <c r="A12" s="195" t="s">
        <v>360</v>
      </c>
      <c r="B12" s="193" t="s">
        <v>361</v>
      </c>
      <c r="C12" s="192">
        <v>616000</v>
      </c>
      <c r="D12" s="191">
        <v>0</v>
      </c>
      <c r="E12" s="190">
        <v>580000</v>
      </c>
      <c r="F12" s="189"/>
      <c r="G12" s="189"/>
      <c r="H12" s="189"/>
      <c r="I12" s="188">
        <v>613015</v>
      </c>
      <c r="J12" s="211">
        <f t="shared" ref="J12:J24" si="0">I12/C12</f>
        <v>0.99515422077922078</v>
      </c>
    </row>
    <row r="13" spans="1:13" ht="165" customHeight="1">
      <c r="A13" s="195" t="s">
        <v>362</v>
      </c>
      <c r="B13" s="193" t="s">
        <v>363</v>
      </c>
      <c r="C13" s="192">
        <v>1000</v>
      </c>
      <c r="D13" s="191">
        <v>0</v>
      </c>
      <c r="E13" s="190">
        <v>1000</v>
      </c>
      <c r="F13" s="189"/>
      <c r="G13" s="189"/>
      <c r="H13" s="189"/>
      <c r="I13" s="188">
        <v>0</v>
      </c>
      <c r="J13" s="211">
        <f t="shared" si="0"/>
        <v>0</v>
      </c>
    </row>
    <row r="14" spans="1:13" ht="235.5" customHeight="1">
      <c r="A14" s="195" t="s">
        <v>364</v>
      </c>
      <c r="B14" s="193" t="s">
        <v>365</v>
      </c>
      <c r="C14" s="192">
        <v>54725400</v>
      </c>
      <c r="D14" s="191">
        <v>0</v>
      </c>
      <c r="E14" s="190">
        <v>53549000</v>
      </c>
      <c r="F14" s="189"/>
      <c r="G14" s="189"/>
      <c r="H14" s="189"/>
      <c r="I14" s="188">
        <v>54725309.850000001</v>
      </c>
      <c r="J14" s="211">
        <f t="shared" si="0"/>
        <v>0.99999835268449389</v>
      </c>
    </row>
    <row r="15" spans="1:13" ht="196.5" customHeight="1">
      <c r="A15" s="195" t="s">
        <v>366</v>
      </c>
      <c r="B15" s="193" t="s">
        <v>367</v>
      </c>
      <c r="C15" s="192">
        <v>19200</v>
      </c>
      <c r="D15" s="191">
        <v>0</v>
      </c>
      <c r="E15" s="190">
        <v>19200</v>
      </c>
      <c r="F15" s="189"/>
      <c r="G15" s="189"/>
      <c r="H15" s="189"/>
      <c r="I15" s="188">
        <v>0</v>
      </c>
      <c r="J15" s="211">
        <f t="shared" si="0"/>
        <v>0</v>
      </c>
    </row>
    <row r="16" spans="1:13" ht="142.5" customHeight="1">
      <c r="A16" s="196" t="s">
        <v>368</v>
      </c>
      <c r="B16" s="187" t="s">
        <v>369</v>
      </c>
      <c r="C16" s="186">
        <v>116000</v>
      </c>
      <c r="D16" s="182">
        <v>0</v>
      </c>
      <c r="E16" s="185">
        <v>113000</v>
      </c>
      <c r="F16" s="184"/>
      <c r="G16" s="184"/>
      <c r="H16" s="184"/>
      <c r="I16" s="183">
        <v>114155</v>
      </c>
      <c r="J16" s="211">
        <f t="shared" si="0"/>
        <v>0.98409482758620692</v>
      </c>
    </row>
    <row r="17" spans="1:13" ht="180" customHeight="1">
      <c r="A17" s="195" t="s">
        <v>370</v>
      </c>
      <c r="B17" s="193" t="s">
        <v>371</v>
      </c>
      <c r="C17" s="192">
        <v>464771.38</v>
      </c>
      <c r="D17" s="191">
        <v>0</v>
      </c>
      <c r="E17" s="190">
        <v>540000</v>
      </c>
      <c r="F17" s="189"/>
      <c r="G17" s="189"/>
      <c r="H17" s="189"/>
      <c r="I17" s="192">
        <v>464771.38</v>
      </c>
      <c r="J17" s="211">
        <f t="shared" si="0"/>
        <v>1</v>
      </c>
    </row>
    <row r="18" spans="1:13" ht="102.75" customHeight="1">
      <c r="A18" s="196" t="s">
        <v>372</v>
      </c>
      <c r="B18" s="187" t="s">
        <v>373</v>
      </c>
      <c r="C18" s="186">
        <v>106000</v>
      </c>
      <c r="D18" s="182">
        <v>0</v>
      </c>
      <c r="E18" s="185">
        <v>238000</v>
      </c>
      <c r="F18" s="184"/>
      <c r="G18" s="184"/>
      <c r="H18" s="184"/>
      <c r="I18" s="183">
        <v>106000</v>
      </c>
      <c r="J18" s="211">
        <f t="shared" si="0"/>
        <v>1</v>
      </c>
    </row>
    <row r="19" spans="1:13" ht="165.75" customHeight="1">
      <c r="A19" s="195" t="s">
        <v>374</v>
      </c>
      <c r="B19" s="193" t="s">
        <v>375</v>
      </c>
      <c r="C19" s="192">
        <v>35000</v>
      </c>
      <c r="D19" s="191">
        <v>0</v>
      </c>
      <c r="E19" s="190">
        <v>35000</v>
      </c>
      <c r="F19" s="189"/>
      <c r="G19" s="189"/>
      <c r="H19" s="189"/>
      <c r="I19" s="188">
        <v>26550</v>
      </c>
      <c r="J19" s="211">
        <f t="shared" si="0"/>
        <v>0.75857142857142856</v>
      </c>
    </row>
    <row r="20" spans="1:13" ht="147" customHeight="1">
      <c r="A20" s="194" t="s">
        <v>376</v>
      </c>
      <c r="B20" s="193" t="s">
        <v>377</v>
      </c>
      <c r="C20" s="192">
        <v>1230000</v>
      </c>
      <c r="D20" s="191">
        <v>0</v>
      </c>
      <c r="E20" s="190">
        <v>1646000</v>
      </c>
      <c r="F20" s="189"/>
      <c r="G20" s="189"/>
      <c r="H20" s="189"/>
      <c r="I20" s="188">
        <v>1201658.23</v>
      </c>
      <c r="J20" s="211">
        <f t="shared" si="0"/>
        <v>0.97695791056910564</v>
      </c>
    </row>
    <row r="21" spans="1:13" ht="159.75" customHeight="1">
      <c r="A21" s="46" t="s">
        <v>1029</v>
      </c>
      <c r="B21" s="180" t="s">
        <v>1028</v>
      </c>
      <c r="C21" s="186">
        <v>1180916.7</v>
      </c>
      <c r="D21" s="182">
        <v>0</v>
      </c>
      <c r="E21" s="185">
        <v>1182000</v>
      </c>
      <c r="F21" s="184"/>
      <c r="G21" s="184"/>
      <c r="H21" s="184"/>
      <c r="I21" s="186">
        <v>1180916.7</v>
      </c>
      <c r="J21" s="211">
        <f t="shared" si="0"/>
        <v>1</v>
      </c>
    </row>
    <row r="22" spans="1:13" ht="90.75" customHeight="1">
      <c r="A22" s="181" t="s">
        <v>378</v>
      </c>
      <c r="B22" s="187" t="s">
        <v>379</v>
      </c>
      <c r="C22" s="186">
        <v>363500</v>
      </c>
      <c r="D22" s="182">
        <v>0</v>
      </c>
      <c r="E22" s="185">
        <v>650253</v>
      </c>
      <c r="F22" s="184"/>
      <c r="G22" s="184"/>
      <c r="H22" s="184"/>
      <c r="I22" s="183">
        <v>359847.74</v>
      </c>
      <c r="J22" s="211">
        <f t="shared" si="0"/>
        <v>0.98995251719394772</v>
      </c>
    </row>
    <row r="23" spans="1:13" ht="115.5" customHeight="1">
      <c r="A23" s="181" t="s">
        <v>449</v>
      </c>
      <c r="B23" s="180" t="s">
        <v>1027</v>
      </c>
      <c r="C23" s="179">
        <v>1894</v>
      </c>
      <c r="D23" s="178">
        <v>916.77</v>
      </c>
      <c r="E23" s="178">
        <v>0</v>
      </c>
      <c r="F23" s="178">
        <v>916.77</v>
      </c>
      <c r="G23" s="178">
        <v>0</v>
      </c>
      <c r="H23" s="178">
        <v>916.77</v>
      </c>
      <c r="I23" s="178">
        <v>1410</v>
      </c>
      <c r="J23" s="211">
        <f t="shared" si="0"/>
        <v>0.74445617740232317</v>
      </c>
    </row>
    <row r="24" spans="1:13" ht="16.5" thickBot="1">
      <c r="A24" s="177" t="s">
        <v>40</v>
      </c>
      <c r="B24" s="177"/>
      <c r="C24" s="175">
        <f>SUM(C11:C23)</f>
        <v>59248682.080000006</v>
      </c>
      <c r="D24" s="176" t="s">
        <v>41</v>
      </c>
      <c r="E24" s="176"/>
      <c r="F24" s="176"/>
      <c r="G24" s="176"/>
      <c r="H24" s="176"/>
      <c r="I24" s="175">
        <f>SUM(I11:I23)</f>
        <v>59182633.900000006</v>
      </c>
      <c r="J24" s="211">
        <f t="shared" si="0"/>
        <v>0.99888523798874007</v>
      </c>
      <c r="M24" t="s">
        <v>41</v>
      </c>
    </row>
  </sheetData>
  <mergeCells count="7">
    <mergeCell ref="A9:J9"/>
    <mergeCell ref="A1:J1"/>
    <mergeCell ref="A2:J2"/>
    <mergeCell ref="A3:J3"/>
    <mergeCell ref="A4:J4"/>
    <mergeCell ref="A7:C7"/>
    <mergeCell ref="A8:C8"/>
  </mergeCells>
  <pageMargins left="0.7" right="0.7" top="0.75" bottom="0.75" header="0.3" footer="0.3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A4" sqref="A4:G4"/>
    </sheetView>
  </sheetViews>
  <sheetFormatPr defaultRowHeight="15"/>
  <cols>
    <col min="1" max="1" width="42" customWidth="1"/>
    <col min="2" max="2" width="19.140625" customWidth="1"/>
    <col min="3" max="3" width="14.85546875" customWidth="1"/>
    <col min="4" max="4" width="13" customWidth="1"/>
    <col min="5" max="6" width="9.140625" hidden="1" customWidth="1"/>
    <col min="7" max="7" width="14.28515625" customWidth="1"/>
    <col min="8" max="8" width="14" hidden="1" customWidth="1"/>
    <col min="9" max="12" width="9.140625" hidden="1" customWidth="1"/>
  </cols>
  <sheetData>
    <row r="1" spans="1:13" ht="15.75">
      <c r="A1" s="257" t="s">
        <v>451</v>
      </c>
      <c r="B1" s="257"/>
      <c r="C1" s="257"/>
      <c r="D1" s="257"/>
      <c r="E1" s="257"/>
      <c r="F1" s="257"/>
      <c r="G1" s="257"/>
      <c r="H1" s="80"/>
      <c r="I1" s="80"/>
      <c r="J1" s="80"/>
      <c r="K1" s="80"/>
      <c r="L1" s="80"/>
      <c r="M1" s="80"/>
    </row>
    <row r="2" spans="1:13" ht="15.75">
      <c r="A2" s="257" t="s">
        <v>0</v>
      </c>
      <c r="B2" s="257"/>
      <c r="C2" s="257"/>
      <c r="D2" s="257"/>
      <c r="E2" s="257"/>
      <c r="F2" s="257"/>
      <c r="G2" s="257"/>
      <c r="H2" s="80"/>
      <c r="I2" s="80"/>
      <c r="J2" s="80"/>
      <c r="K2" s="80"/>
      <c r="L2" s="80"/>
      <c r="M2" s="80"/>
    </row>
    <row r="3" spans="1:13" ht="15.75">
      <c r="A3" s="257" t="s">
        <v>594</v>
      </c>
      <c r="B3" s="257"/>
      <c r="C3" s="257"/>
      <c r="D3" s="257"/>
      <c r="E3" s="257"/>
      <c r="F3" s="257"/>
      <c r="G3" s="257"/>
      <c r="H3" s="80"/>
      <c r="I3" s="80"/>
      <c r="J3" s="80"/>
      <c r="K3" s="80"/>
      <c r="L3" s="80"/>
      <c r="M3" s="80"/>
    </row>
    <row r="4" spans="1:13" ht="15.75">
      <c r="A4" s="257" t="s">
        <v>1067</v>
      </c>
      <c r="B4" s="257"/>
      <c r="C4" s="257"/>
      <c r="D4" s="257"/>
      <c r="E4" s="257"/>
      <c r="F4" s="257"/>
      <c r="G4" s="257"/>
      <c r="H4" s="16"/>
      <c r="I4" s="16"/>
      <c r="J4" s="16"/>
      <c r="K4" s="16"/>
      <c r="L4" s="16"/>
      <c r="M4" s="16"/>
    </row>
    <row r="5" spans="1:13" ht="15.7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</row>
    <row r="6" spans="1:13" ht="43.5" customHeight="1">
      <c r="A6" s="278" t="s">
        <v>1055</v>
      </c>
      <c r="B6" s="278"/>
      <c r="C6" s="278"/>
      <c r="D6" s="278"/>
      <c r="E6" s="278"/>
      <c r="F6" s="278"/>
      <c r="G6" s="278"/>
    </row>
    <row r="7" spans="1:13" ht="15.75">
      <c r="A7" s="149"/>
      <c r="B7" s="149"/>
      <c r="C7" s="149"/>
    </row>
    <row r="8" spans="1:13" ht="16.5" thickBot="1">
      <c r="A8" s="277" t="s">
        <v>43</v>
      </c>
      <c r="B8" s="277"/>
      <c r="C8" s="277"/>
      <c r="D8" s="277"/>
      <c r="E8" s="277"/>
      <c r="F8" s="277"/>
      <c r="G8" s="277"/>
    </row>
    <row r="9" spans="1:13" ht="35.25" customHeight="1">
      <c r="A9" s="32" t="s">
        <v>2</v>
      </c>
      <c r="B9" s="150" t="s">
        <v>216</v>
      </c>
      <c r="C9" s="39" t="s">
        <v>217</v>
      </c>
      <c r="D9" s="39" t="s">
        <v>1037</v>
      </c>
      <c r="E9" s="39" t="s">
        <v>59</v>
      </c>
      <c r="F9" s="39" t="s">
        <v>59</v>
      </c>
      <c r="G9" s="39" t="s">
        <v>1036</v>
      </c>
    </row>
    <row r="10" spans="1:13" ht="95.25" customHeight="1">
      <c r="A10" s="203" t="s">
        <v>380</v>
      </c>
      <c r="B10" s="209" t="s">
        <v>381</v>
      </c>
      <c r="C10" s="207">
        <v>5716100</v>
      </c>
      <c r="D10" s="207">
        <v>5295840.13</v>
      </c>
      <c r="E10" s="208">
        <v>3047000</v>
      </c>
      <c r="F10" s="207">
        <v>247000</v>
      </c>
      <c r="G10" s="212">
        <f>D10/C10</f>
        <v>0.92647786602753623</v>
      </c>
    </row>
    <row r="11" spans="1:13" ht="110.25" customHeight="1">
      <c r="A11" s="203" t="s">
        <v>382</v>
      </c>
      <c r="B11" s="209" t="s">
        <v>383</v>
      </c>
      <c r="C11" s="207">
        <v>55701</v>
      </c>
      <c r="D11" s="207">
        <v>55701</v>
      </c>
      <c r="E11" s="208">
        <v>305000</v>
      </c>
      <c r="F11" s="207">
        <v>25000</v>
      </c>
      <c r="G11" s="212">
        <f t="shared" ref="G11:G19" si="0">D11/C11</f>
        <v>1</v>
      </c>
    </row>
    <row r="12" spans="1:13" ht="95.25" customHeight="1">
      <c r="A12" s="200" t="s">
        <v>450</v>
      </c>
      <c r="B12" s="206" t="s">
        <v>471</v>
      </c>
      <c r="C12" s="204">
        <v>240000</v>
      </c>
      <c r="D12" s="204">
        <v>231803.63</v>
      </c>
      <c r="E12" s="205"/>
      <c r="F12" s="204"/>
      <c r="G12" s="212">
        <f t="shared" si="0"/>
        <v>0.96584845833333333</v>
      </c>
    </row>
    <row r="13" spans="1:13" ht="87.75" customHeight="1">
      <c r="A13" s="203" t="s">
        <v>472</v>
      </c>
      <c r="B13" s="202" t="s">
        <v>479</v>
      </c>
      <c r="C13" s="182">
        <v>17000</v>
      </c>
      <c r="D13" s="182">
        <v>16338.95</v>
      </c>
      <c r="E13" s="185"/>
      <c r="F13" s="182"/>
      <c r="G13" s="212">
        <f t="shared" si="0"/>
        <v>0.96111470588235304</v>
      </c>
    </row>
    <row r="14" spans="1:13" ht="110.25" customHeight="1">
      <c r="A14" s="203" t="s">
        <v>473</v>
      </c>
      <c r="B14" s="202" t="s">
        <v>478</v>
      </c>
      <c r="C14" s="182">
        <v>1076310.3600000001</v>
      </c>
      <c r="D14" s="182">
        <v>714157.21</v>
      </c>
      <c r="E14" s="185"/>
      <c r="F14" s="182"/>
      <c r="G14" s="212">
        <f t="shared" si="0"/>
        <v>0.66352349335371996</v>
      </c>
    </row>
    <row r="15" spans="1:13" ht="110.25">
      <c r="A15" s="200" t="s">
        <v>384</v>
      </c>
      <c r="B15" s="201" t="s">
        <v>385</v>
      </c>
      <c r="C15" s="191">
        <v>247000</v>
      </c>
      <c r="D15" s="191">
        <v>247000</v>
      </c>
      <c r="E15" s="190">
        <v>247000</v>
      </c>
      <c r="F15" s="191">
        <v>40000</v>
      </c>
      <c r="G15" s="212">
        <f t="shared" si="0"/>
        <v>1</v>
      </c>
    </row>
    <row r="16" spans="1:13" ht="196.5" customHeight="1">
      <c r="A16" s="200" t="s">
        <v>1035</v>
      </c>
      <c r="B16" s="199" t="s">
        <v>1034</v>
      </c>
      <c r="C16" s="191">
        <v>250000</v>
      </c>
      <c r="D16" s="191">
        <v>250000</v>
      </c>
      <c r="E16" s="190"/>
      <c r="F16" s="191"/>
      <c r="G16" s="212">
        <f t="shared" si="0"/>
        <v>1</v>
      </c>
    </row>
    <row r="17" spans="1:13" ht="160.5" customHeight="1">
      <c r="A17" s="200" t="s">
        <v>1033</v>
      </c>
      <c r="B17" s="199" t="s">
        <v>1032</v>
      </c>
      <c r="C17" s="191">
        <v>26040</v>
      </c>
      <c r="D17" s="191">
        <v>26040</v>
      </c>
      <c r="E17" s="190"/>
      <c r="F17" s="191"/>
      <c r="G17" s="212">
        <f t="shared" si="0"/>
        <v>1</v>
      </c>
    </row>
    <row r="18" spans="1:13" ht="79.5" customHeight="1">
      <c r="A18" s="200" t="s">
        <v>1031</v>
      </c>
      <c r="B18" s="199" t="s">
        <v>1030</v>
      </c>
      <c r="C18" s="191">
        <v>658680</v>
      </c>
      <c r="D18" s="191">
        <v>658680</v>
      </c>
      <c r="E18" s="190"/>
      <c r="F18" s="191"/>
      <c r="G18" s="212">
        <f t="shared" si="0"/>
        <v>1</v>
      </c>
    </row>
    <row r="19" spans="1:13" ht="15.75">
      <c r="A19" s="198" t="s">
        <v>40</v>
      </c>
      <c r="B19" s="198"/>
      <c r="C19" s="197">
        <f>SUM(C10:C18)</f>
        <v>8286831.3600000003</v>
      </c>
      <c r="D19" s="197">
        <f>SUM(D10:D18)</f>
        <v>7495560.9199999999</v>
      </c>
      <c r="E19" s="197">
        <f>SUM(E10:E15)</f>
        <v>3599000</v>
      </c>
      <c r="F19" s="197">
        <f>SUM(F10:F15)</f>
        <v>312000</v>
      </c>
      <c r="G19" s="212">
        <f t="shared" si="0"/>
        <v>0.90451471670831729</v>
      </c>
      <c r="M19" t="s">
        <v>41</v>
      </c>
    </row>
  </sheetData>
  <mergeCells count="6">
    <mergeCell ref="A6:G6"/>
    <mergeCell ref="A8:G8"/>
    <mergeCell ref="A1:G1"/>
    <mergeCell ref="A2:G2"/>
    <mergeCell ref="A4:G4"/>
    <mergeCell ref="A3:G3"/>
  </mergeCells>
  <pageMargins left="0.7" right="0.7" top="0.75" bottom="0.75" header="0.3" footer="0.3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94"/>
  <sheetViews>
    <sheetView showGridLines="0" zoomScale="80" zoomScaleNormal="80" zoomScaleSheetLayoutView="100" workbookViewId="0">
      <selection activeCell="B4" sqref="B4:K4"/>
    </sheetView>
  </sheetViews>
  <sheetFormatPr defaultRowHeight="15"/>
  <cols>
    <col min="1" max="1" width="40" style="23" customWidth="1"/>
    <col min="2" max="2" width="5.5703125" style="23" customWidth="1"/>
    <col min="3" max="3" width="5.7109375" style="23" customWidth="1"/>
    <col min="4" max="4" width="14.85546875" style="23" customWidth="1"/>
    <col min="5" max="5" width="9.140625" style="23" customWidth="1"/>
    <col min="6" max="7" width="10.28515625" style="23" customWidth="1"/>
    <col min="8" max="8" width="0.140625" style="23" hidden="1" customWidth="1"/>
    <col min="9" max="11" width="9.140625" style="23" hidden="1" customWidth="1"/>
    <col min="12" max="12" width="9.140625" style="23"/>
    <col min="13" max="13" width="9.140625" style="23" customWidth="1"/>
    <col min="14" max="16" width="9.140625" style="23"/>
    <col min="17" max="17" width="62.140625" style="23" customWidth="1"/>
    <col min="18" max="16384" width="9.140625" style="23"/>
  </cols>
  <sheetData>
    <row r="1" spans="1:17" ht="15.75">
      <c r="A1" s="257" t="s">
        <v>455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7" ht="15.75">
      <c r="A2" s="257" t="s">
        <v>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7" ht="15.75">
      <c r="A3" s="257" t="s">
        <v>594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7" ht="15.75">
      <c r="A4" s="16"/>
      <c r="B4" s="257" t="s">
        <v>1066</v>
      </c>
      <c r="C4" s="257"/>
      <c r="D4" s="257"/>
      <c r="E4" s="257"/>
      <c r="F4" s="257"/>
      <c r="G4" s="257"/>
      <c r="H4" s="257"/>
      <c r="I4" s="257"/>
      <c r="J4" s="257"/>
      <c r="K4" s="257"/>
    </row>
    <row r="5" spans="1:17" ht="24.75" customHeight="1">
      <c r="A5" s="278" t="s">
        <v>1061</v>
      </c>
      <c r="B5" s="278"/>
      <c r="C5" s="278"/>
      <c r="D5" s="278"/>
      <c r="E5" s="278"/>
      <c r="F5" s="278"/>
      <c r="G5" s="278"/>
      <c r="H5" s="81"/>
      <c r="I5" s="81"/>
      <c r="J5" s="81"/>
      <c r="K5" s="81"/>
    </row>
    <row r="6" spans="1:17" ht="39" customHeight="1">
      <c r="A6" s="278"/>
      <c r="B6" s="278"/>
      <c r="C6" s="278"/>
      <c r="D6" s="278"/>
      <c r="E6" s="278"/>
      <c r="F6" s="278"/>
      <c r="G6" s="278"/>
      <c r="H6" s="81"/>
      <c r="I6" s="81"/>
      <c r="J6" s="81"/>
      <c r="K6" s="81"/>
    </row>
    <row r="7" spans="1:17" ht="15.75" hidden="1" customHeight="1">
      <c r="A7" s="278"/>
      <c r="B7" s="278"/>
      <c r="C7" s="278"/>
      <c r="D7" s="278"/>
      <c r="E7" s="278"/>
      <c r="F7" s="278"/>
      <c r="G7" s="278"/>
      <c r="H7" s="81"/>
      <c r="I7" s="81"/>
      <c r="J7" s="81"/>
      <c r="K7" s="81"/>
    </row>
    <row r="8" spans="1:17" ht="15.75" customHeight="1">
      <c r="A8" s="80"/>
      <c r="B8" s="10"/>
      <c r="C8" s="10"/>
      <c r="D8" s="80"/>
      <c r="E8" s="80"/>
      <c r="F8" s="79"/>
      <c r="G8" s="79"/>
      <c r="H8" s="79"/>
      <c r="I8" s="79"/>
      <c r="J8" s="79"/>
      <c r="K8" s="79"/>
    </row>
    <row r="9" spans="1:17" ht="18.75" customHeight="1">
      <c r="A9" s="281" t="s">
        <v>43</v>
      </c>
      <c r="B9" s="281"/>
      <c r="C9" s="281"/>
      <c r="D9" s="281"/>
      <c r="E9" s="281"/>
      <c r="F9" s="281"/>
      <c r="G9" s="281"/>
      <c r="H9" s="79"/>
      <c r="I9" s="79"/>
      <c r="J9" s="79"/>
      <c r="K9" s="79"/>
    </row>
    <row r="10" spans="1:17" ht="15.75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7">
      <c r="A11" s="279" t="s">
        <v>596</v>
      </c>
      <c r="B11" s="279" t="s">
        <v>121</v>
      </c>
      <c r="C11" s="279" t="s">
        <v>119</v>
      </c>
      <c r="D11" s="279" t="s">
        <v>118</v>
      </c>
      <c r="E11" s="279" t="s">
        <v>117</v>
      </c>
      <c r="F11" s="279" t="s">
        <v>708</v>
      </c>
      <c r="G11" s="279" t="s">
        <v>709</v>
      </c>
      <c r="H11" s="279" t="s">
        <v>597</v>
      </c>
      <c r="I11" s="279" t="s">
        <v>597</v>
      </c>
      <c r="J11" s="279" t="s">
        <v>597</v>
      </c>
      <c r="K11" s="279" t="s">
        <v>597</v>
      </c>
      <c r="L11" s="279" t="s">
        <v>595</v>
      </c>
      <c r="M11" s="284" t="s">
        <v>710</v>
      </c>
      <c r="N11" s="284" t="s">
        <v>711</v>
      </c>
      <c r="O11" s="284" t="s">
        <v>712</v>
      </c>
      <c r="P11" s="288" t="s">
        <v>512</v>
      </c>
      <c r="Q11" s="286" t="s">
        <v>1004</v>
      </c>
    </row>
    <row r="12" spans="1:17" ht="120.75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5"/>
      <c r="N12" s="285"/>
      <c r="O12" s="285"/>
      <c r="P12" s="289"/>
      <c r="Q12" s="287"/>
    </row>
    <row r="13" spans="1:17">
      <c r="A13" s="85" t="s">
        <v>122</v>
      </c>
      <c r="B13" s="86" t="s">
        <v>58</v>
      </c>
      <c r="C13" s="86" t="s">
        <v>598</v>
      </c>
      <c r="D13" s="86" t="s">
        <v>78</v>
      </c>
      <c r="E13" s="86" t="s">
        <v>58</v>
      </c>
      <c r="F13" s="89">
        <v>43650317.219999999</v>
      </c>
      <c r="G13" s="89">
        <v>52216930.149999999</v>
      </c>
      <c r="H13" s="89">
        <v>0</v>
      </c>
      <c r="I13" s="89">
        <v>0</v>
      </c>
      <c r="J13" s="89">
        <v>0</v>
      </c>
      <c r="K13" s="89">
        <v>0</v>
      </c>
      <c r="L13" s="89">
        <v>50113424.890000001</v>
      </c>
      <c r="M13" s="92">
        <v>46249513.460000001</v>
      </c>
      <c r="N13" s="97">
        <f>L13/F13</f>
        <v>1.1480655372428472</v>
      </c>
      <c r="O13" s="97">
        <f>L13/G13</f>
        <v>0.95971602976357662</v>
      </c>
      <c r="P13" s="97">
        <f>L13/M13</f>
        <v>1.0835449097933061</v>
      </c>
      <c r="Q13" s="91"/>
    </row>
    <row r="14" spans="1:17" ht="51">
      <c r="A14" s="85" t="s">
        <v>123</v>
      </c>
      <c r="B14" s="86" t="s">
        <v>58</v>
      </c>
      <c r="C14" s="86" t="s">
        <v>599</v>
      </c>
      <c r="D14" s="86" t="s">
        <v>78</v>
      </c>
      <c r="E14" s="86" t="s">
        <v>58</v>
      </c>
      <c r="F14" s="89">
        <v>1991985</v>
      </c>
      <c r="G14" s="89">
        <v>2131385</v>
      </c>
      <c r="H14" s="89">
        <v>0</v>
      </c>
      <c r="I14" s="89">
        <v>0</v>
      </c>
      <c r="J14" s="89">
        <v>0</v>
      </c>
      <c r="K14" s="89">
        <v>0</v>
      </c>
      <c r="L14" s="89">
        <v>2097956.7200000002</v>
      </c>
      <c r="M14" s="92">
        <v>3778812.81</v>
      </c>
      <c r="N14" s="97">
        <f t="shared" ref="N14:N77" si="0">L14/F14</f>
        <v>1.0531990552137693</v>
      </c>
      <c r="O14" s="97">
        <f t="shared" ref="O14:O77" si="1">L14/G14</f>
        <v>0.98431617000213489</v>
      </c>
      <c r="P14" s="97">
        <f t="shared" ref="P14:P77" si="2">L14/M14</f>
        <v>0.55518937441095428</v>
      </c>
      <c r="Q14" s="87"/>
    </row>
    <row r="15" spans="1:17" ht="38.25">
      <c r="A15" s="85" t="s">
        <v>176</v>
      </c>
      <c r="B15" s="86" t="s">
        <v>58</v>
      </c>
      <c r="C15" s="86" t="s">
        <v>599</v>
      </c>
      <c r="D15" s="86" t="s">
        <v>116</v>
      </c>
      <c r="E15" s="86" t="s">
        <v>58</v>
      </c>
      <c r="F15" s="89">
        <v>1991985</v>
      </c>
      <c r="G15" s="89">
        <v>2131385</v>
      </c>
      <c r="H15" s="89">
        <v>0</v>
      </c>
      <c r="I15" s="89">
        <v>0</v>
      </c>
      <c r="J15" s="89">
        <v>0</v>
      </c>
      <c r="K15" s="89">
        <v>0</v>
      </c>
      <c r="L15" s="89">
        <v>2097956.7200000002</v>
      </c>
      <c r="M15" s="87"/>
      <c r="N15" s="97">
        <f t="shared" si="0"/>
        <v>1.0531990552137693</v>
      </c>
      <c r="O15" s="97">
        <f t="shared" si="1"/>
        <v>0.98431617000213489</v>
      </c>
      <c r="P15" s="97" t="e">
        <f t="shared" si="2"/>
        <v>#DIV/0!</v>
      </c>
      <c r="Q15" s="87"/>
    </row>
    <row r="16" spans="1:17" ht="89.25">
      <c r="A16" s="85" t="s">
        <v>600</v>
      </c>
      <c r="B16" s="86" t="s">
        <v>58</v>
      </c>
      <c r="C16" s="86" t="s">
        <v>599</v>
      </c>
      <c r="D16" s="86" t="s">
        <v>116</v>
      </c>
      <c r="E16" s="86" t="s">
        <v>94</v>
      </c>
      <c r="F16" s="89">
        <v>1991985</v>
      </c>
      <c r="G16" s="89">
        <v>2131385</v>
      </c>
      <c r="H16" s="89">
        <v>0</v>
      </c>
      <c r="I16" s="89">
        <v>0</v>
      </c>
      <c r="J16" s="89">
        <v>0</v>
      </c>
      <c r="K16" s="89">
        <v>0</v>
      </c>
      <c r="L16" s="89">
        <v>2097956.7200000002</v>
      </c>
      <c r="M16" s="87"/>
      <c r="N16" s="97">
        <f t="shared" si="0"/>
        <v>1.0531990552137693</v>
      </c>
      <c r="O16" s="97">
        <f t="shared" si="1"/>
        <v>0.98431617000213489</v>
      </c>
      <c r="P16" s="97" t="e">
        <f t="shared" si="2"/>
        <v>#DIV/0!</v>
      </c>
      <c r="Q16" s="87"/>
    </row>
    <row r="17" spans="1:17" ht="63.75">
      <c r="A17" s="85" t="s">
        <v>124</v>
      </c>
      <c r="B17" s="86" t="s">
        <v>58</v>
      </c>
      <c r="C17" s="86" t="s">
        <v>601</v>
      </c>
      <c r="D17" s="86" t="s">
        <v>78</v>
      </c>
      <c r="E17" s="86" t="s">
        <v>58</v>
      </c>
      <c r="F17" s="89">
        <v>108000</v>
      </c>
      <c r="G17" s="89">
        <v>110550</v>
      </c>
      <c r="H17" s="89">
        <v>0</v>
      </c>
      <c r="I17" s="89">
        <v>0</v>
      </c>
      <c r="J17" s="89">
        <v>0</v>
      </c>
      <c r="K17" s="89">
        <v>0</v>
      </c>
      <c r="L17" s="89">
        <v>109121.4</v>
      </c>
      <c r="M17" s="92">
        <v>178860</v>
      </c>
      <c r="N17" s="97">
        <f t="shared" si="0"/>
        <v>1.0103833333333332</v>
      </c>
      <c r="O17" s="97">
        <f t="shared" si="1"/>
        <v>0.98707734056987784</v>
      </c>
      <c r="P17" s="97">
        <f t="shared" si="2"/>
        <v>0.61009392821200936</v>
      </c>
      <c r="Q17" s="87"/>
    </row>
    <row r="18" spans="1:17" ht="38.25">
      <c r="A18" s="85" t="s">
        <v>176</v>
      </c>
      <c r="B18" s="86" t="s">
        <v>58</v>
      </c>
      <c r="C18" s="86" t="s">
        <v>601</v>
      </c>
      <c r="D18" s="86" t="s">
        <v>116</v>
      </c>
      <c r="E18" s="86" t="s">
        <v>58</v>
      </c>
      <c r="F18" s="89">
        <v>108000</v>
      </c>
      <c r="G18" s="89">
        <v>110550</v>
      </c>
      <c r="H18" s="89">
        <v>0</v>
      </c>
      <c r="I18" s="89">
        <v>0</v>
      </c>
      <c r="J18" s="89">
        <v>0</v>
      </c>
      <c r="K18" s="89">
        <v>0</v>
      </c>
      <c r="L18" s="89">
        <v>109121.4</v>
      </c>
      <c r="M18" s="87"/>
      <c r="N18" s="97">
        <f t="shared" si="0"/>
        <v>1.0103833333333332</v>
      </c>
      <c r="O18" s="97">
        <f t="shared" si="1"/>
        <v>0.98707734056987784</v>
      </c>
      <c r="P18" s="97" t="e">
        <f t="shared" si="2"/>
        <v>#DIV/0!</v>
      </c>
      <c r="Q18" s="87"/>
    </row>
    <row r="19" spans="1:17" ht="89.25">
      <c r="A19" s="85" t="s">
        <v>600</v>
      </c>
      <c r="B19" s="86" t="s">
        <v>58</v>
      </c>
      <c r="C19" s="86" t="s">
        <v>601</v>
      </c>
      <c r="D19" s="86" t="s">
        <v>116</v>
      </c>
      <c r="E19" s="86" t="s">
        <v>94</v>
      </c>
      <c r="F19" s="89">
        <v>108000</v>
      </c>
      <c r="G19" s="89">
        <v>108000</v>
      </c>
      <c r="H19" s="89">
        <v>0</v>
      </c>
      <c r="I19" s="89">
        <v>0</v>
      </c>
      <c r="J19" s="89">
        <v>0</v>
      </c>
      <c r="K19" s="89">
        <v>0</v>
      </c>
      <c r="L19" s="89">
        <v>106571.4</v>
      </c>
      <c r="M19" s="87"/>
      <c r="N19" s="97">
        <f t="shared" si="0"/>
        <v>0.98677222222222216</v>
      </c>
      <c r="O19" s="97">
        <f t="shared" si="1"/>
        <v>0.98677222222222216</v>
      </c>
      <c r="P19" s="97" t="e">
        <f t="shared" si="2"/>
        <v>#DIV/0!</v>
      </c>
      <c r="Q19" s="87"/>
    </row>
    <row r="20" spans="1:17" ht="38.25">
      <c r="A20" s="85" t="s">
        <v>177</v>
      </c>
      <c r="B20" s="86" t="s">
        <v>58</v>
      </c>
      <c r="C20" s="86" t="s">
        <v>601</v>
      </c>
      <c r="D20" s="86" t="s">
        <v>116</v>
      </c>
      <c r="E20" s="86" t="s">
        <v>89</v>
      </c>
      <c r="F20" s="89">
        <v>0</v>
      </c>
      <c r="G20" s="89">
        <v>2550</v>
      </c>
      <c r="H20" s="89">
        <v>0</v>
      </c>
      <c r="I20" s="89">
        <v>0</v>
      </c>
      <c r="J20" s="89">
        <v>0</v>
      </c>
      <c r="K20" s="89">
        <v>0</v>
      </c>
      <c r="L20" s="89">
        <v>2550</v>
      </c>
      <c r="M20" s="87"/>
      <c r="N20" s="97" t="e">
        <f t="shared" si="0"/>
        <v>#DIV/0!</v>
      </c>
      <c r="O20" s="97">
        <f t="shared" si="1"/>
        <v>1</v>
      </c>
      <c r="P20" s="97" t="e">
        <f t="shared" si="2"/>
        <v>#DIV/0!</v>
      </c>
      <c r="Q20" s="87"/>
    </row>
    <row r="21" spans="1:17" ht="73.5" customHeight="1">
      <c r="A21" s="85" t="s">
        <v>505</v>
      </c>
      <c r="B21" s="86" t="s">
        <v>58</v>
      </c>
      <c r="C21" s="86" t="s">
        <v>602</v>
      </c>
      <c r="D21" s="86" t="s">
        <v>78</v>
      </c>
      <c r="E21" s="86" t="s">
        <v>58</v>
      </c>
      <c r="F21" s="89">
        <v>34827015</v>
      </c>
      <c r="G21" s="89">
        <v>40805300.630000003</v>
      </c>
      <c r="H21" s="89">
        <v>0</v>
      </c>
      <c r="I21" s="89">
        <v>0</v>
      </c>
      <c r="J21" s="89">
        <v>0</v>
      </c>
      <c r="K21" s="89">
        <v>0</v>
      </c>
      <c r="L21" s="89">
        <v>39198122.490000002</v>
      </c>
      <c r="M21" s="92">
        <v>30853070</v>
      </c>
      <c r="N21" s="97">
        <f t="shared" si="0"/>
        <v>1.1255091052161663</v>
      </c>
      <c r="O21" s="97">
        <f t="shared" si="1"/>
        <v>0.96061349591385181</v>
      </c>
      <c r="P21" s="97">
        <f t="shared" si="2"/>
        <v>1.2704772163677716</v>
      </c>
      <c r="Q21" s="151" t="s">
        <v>1039</v>
      </c>
    </row>
    <row r="22" spans="1:17" ht="38.25">
      <c r="A22" s="85" t="s">
        <v>176</v>
      </c>
      <c r="B22" s="86" t="s">
        <v>58</v>
      </c>
      <c r="C22" s="86" t="s">
        <v>602</v>
      </c>
      <c r="D22" s="86" t="s">
        <v>115</v>
      </c>
      <c r="E22" s="86" t="s">
        <v>58</v>
      </c>
      <c r="F22" s="89">
        <v>32402015</v>
      </c>
      <c r="G22" s="89">
        <v>38015835.159999996</v>
      </c>
      <c r="H22" s="89">
        <v>0</v>
      </c>
      <c r="I22" s="89">
        <v>0</v>
      </c>
      <c r="J22" s="89">
        <v>0</v>
      </c>
      <c r="K22" s="89">
        <v>0</v>
      </c>
      <c r="L22" s="89">
        <v>36408662.32</v>
      </c>
      <c r="M22" s="87"/>
      <c r="N22" s="97">
        <f t="shared" si="0"/>
        <v>1.1236542640943781</v>
      </c>
      <c r="O22" s="97">
        <f t="shared" si="1"/>
        <v>0.95772359509568128</v>
      </c>
      <c r="P22" s="97" t="e">
        <f t="shared" si="2"/>
        <v>#DIV/0!</v>
      </c>
      <c r="Q22" s="87"/>
    </row>
    <row r="23" spans="1:17" ht="89.25">
      <c r="A23" s="85" t="s">
        <v>600</v>
      </c>
      <c r="B23" s="86" t="s">
        <v>58</v>
      </c>
      <c r="C23" s="86" t="s">
        <v>602</v>
      </c>
      <c r="D23" s="86" t="s">
        <v>115</v>
      </c>
      <c r="E23" s="86" t="s">
        <v>94</v>
      </c>
      <c r="F23" s="89">
        <v>30054215</v>
      </c>
      <c r="G23" s="89">
        <v>31646267.289999999</v>
      </c>
      <c r="H23" s="89">
        <v>0</v>
      </c>
      <c r="I23" s="89">
        <v>0</v>
      </c>
      <c r="J23" s="89">
        <v>0</v>
      </c>
      <c r="K23" s="89">
        <v>0</v>
      </c>
      <c r="L23" s="89">
        <v>30366919.870000001</v>
      </c>
      <c r="M23" s="87"/>
      <c r="N23" s="97">
        <f t="shared" si="0"/>
        <v>1.0104046926529273</v>
      </c>
      <c r="O23" s="97">
        <f t="shared" si="1"/>
        <v>0.95957351278505243</v>
      </c>
      <c r="P23" s="97" t="e">
        <f t="shared" si="2"/>
        <v>#DIV/0!</v>
      </c>
      <c r="Q23" s="87"/>
    </row>
    <row r="24" spans="1:17" ht="38.25">
      <c r="A24" s="85" t="s">
        <v>177</v>
      </c>
      <c r="B24" s="86" t="s">
        <v>58</v>
      </c>
      <c r="C24" s="86" t="s">
        <v>602</v>
      </c>
      <c r="D24" s="86" t="s">
        <v>115</v>
      </c>
      <c r="E24" s="86" t="s">
        <v>89</v>
      </c>
      <c r="F24" s="89">
        <v>2255000</v>
      </c>
      <c r="G24" s="89">
        <v>6250657.2699999996</v>
      </c>
      <c r="H24" s="89">
        <v>0</v>
      </c>
      <c r="I24" s="89">
        <v>0</v>
      </c>
      <c r="J24" s="89">
        <v>0</v>
      </c>
      <c r="K24" s="89">
        <v>0</v>
      </c>
      <c r="L24" s="89">
        <v>5922831.8499999996</v>
      </c>
      <c r="M24" s="87"/>
      <c r="N24" s="97">
        <f t="shared" si="0"/>
        <v>2.6265329711751662</v>
      </c>
      <c r="O24" s="97">
        <f t="shared" si="1"/>
        <v>0.94755344824721133</v>
      </c>
      <c r="P24" s="97" t="e">
        <f t="shared" si="2"/>
        <v>#DIV/0!</v>
      </c>
      <c r="Q24" s="87"/>
    </row>
    <row r="25" spans="1:17" ht="25.5">
      <c r="A25" s="85" t="s">
        <v>185</v>
      </c>
      <c r="B25" s="86" t="s">
        <v>58</v>
      </c>
      <c r="C25" s="86" t="s">
        <v>602</v>
      </c>
      <c r="D25" s="86" t="s">
        <v>115</v>
      </c>
      <c r="E25" s="86" t="s">
        <v>99</v>
      </c>
      <c r="F25" s="89">
        <v>0</v>
      </c>
      <c r="G25" s="89">
        <v>25110.6</v>
      </c>
      <c r="H25" s="89">
        <v>0</v>
      </c>
      <c r="I25" s="89">
        <v>0</v>
      </c>
      <c r="J25" s="89">
        <v>0</v>
      </c>
      <c r="K25" s="89">
        <v>0</v>
      </c>
      <c r="L25" s="89">
        <v>25110.6</v>
      </c>
      <c r="M25" s="87"/>
      <c r="N25" s="97" t="e">
        <f t="shared" si="0"/>
        <v>#DIV/0!</v>
      </c>
      <c r="O25" s="97">
        <f t="shared" si="1"/>
        <v>1</v>
      </c>
      <c r="P25" s="97" t="e">
        <f t="shared" si="2"/>
        <v>#DIV/0!</v>
      </c>
      <c r="Q25" s="87"/>
    </row>
    <row r="26" spans="1:17">
      <c r="A26" s="85" t="s">
        <v>178</v>
      </c>
      <c r="B26" s="86" t="s">
        <v>58</v>
      </c>
      <c r="C26" s="86" t="s">
        <v>602</v>
      </c>
      <c r="D26" s="86" t="s">
        <v>115</v>
      </c>
      <c r="E26" s="86" t="s">
        <v>93</v>
      </c>
      <c r="F26" s="89">
        <v>92800</v>
      </c>
      <c r="G26" s="89">
        <v>93800</v>
      </c>
      <c r="H26" s="89">
        <v>0</v>
      </c>
      <c r="I26" s="89">
        <v>0</v>
      </c>
      <c r="J26" s="89">
        <v>0</v>
      </c>
      <c r="K26" s="89">
        <v>0</v>
      </c>
      <c r="L26" s="89">
        <v>93800</v>
      </c>
      <c r="M26" s="87"/>
      <c r="N26" s="97">
        <f t="shared" si="0"/>
        <v>1.0107758620689655</v>
      </c>
      <c r="O26" s="97">
        <f t="shared" si="1"/>
        <v>1</v>
      </c>
      <c r="P26" s="97" t="e">
        <f t="shared" si="2"/>
        <v>#DIV/0!</v>
      </c>
      <c r="Q26" s="87"/>
    </row>
    <row r="27" spans="1:17" ht="51">
      <c r="A27" s="85" t="s">
        <v>603</v>
      </c>
      <c r="B27" s="86" t="s">
        <v>58</v>
      </c>
      <c r="C27" s="86" t="s">
        <v>602</v>
      </c>
      <c r="D27" s="86" t="s">
        <v>593</v>
      </c>
      <c r="E27" s="86" t="s">
        <v>58</v>
      </c>
      <c r="F27" s="89">
        <v>0</v>
      </c>
      <c r="G27" s="89">
        <v>205081</v>
      </c>
      <c r="H27" s="89">
        <v>0</v>
      </c>
      <c r="I27" s="89">
        <v>0</v>
      </c>
      <c r="J27" s="89">
        <v>0</v>
      </c>
      <c r="K27" s="89">
        <v>0</v>
      </c>
      <c r="L27" s="89">
        <v>205081</v>
      </c>
      <c r="M27" s="87"/>
      <c r="N27" s="97" t="e">
        <f t="shared" si="0"/>
        <v>#DIV/0!</v>
      </c>
      <c r="O27" s="97">
        <f t="shared" si="1"/>
        <v>1</v>
      </c>
      <c r="P27" s="97" t="e">
        <f t="shared" si="2"/>
        <v>#DIV/0!</v>
      </c>
      <c r="Q27" s="87"/>
    </row>
    <row r="28" spans="1:17" ht="89.25">
      <c r="A28" s="85" t="s">
        <v>600</v>
      </c>
      <c r="B28" s="86" t="s">
        <v>58</v>
      </c>
      <c r="C28" s="86" t="s">
        <v>602</v>
      </c>
      <c r="D28" s="86" t="s">
        <v>593</v>
      </c>
      <c r="E28" s="86" t="s">
        <v>94</v>
      </c>
      <c r="F28" s="89">
        <v>0</v>
      </c>
      <c r="G28" s="89">
        <v>205081</v>
      </c>
      <c r="H28" s="89">
        <v>0</v>
      </c>
      <c r="I28" s="89">
        <v>0</v>
      </c>
      <c r="J28" s="89">
        <v>0</v>
      </c>
      <c r="K28" s="89">
        <v>0</v>
      </c>
      <c r="L28" s="89">
        <v>205081</v>
      </c>
      <c r="M28" s="87"/>
      <c r="N28" s="97" t="e">
        <f t="shared" si="0"/>
        <v>#DIV/0!</v>
      </c>
      <c r="O28" s="97">
        <f t="shared" si="1"/>
        <v>1</v>
      </c>
      <c r="P28" s="97" t="e">
        <f t="shared" si="2"/>
        <v>#DIV/0!</v>
      </c>
      <c r="Q28" s="87"/>
    </row>
    <row r="29" spans="1:17" ht="38.25">
      <c r="A29" s="85" t="s">
        <v>176</v>
      </c>
      <c r="B29" s="86" t="s">
        <v>58</v>
      </c>
      <c r="C29" s="86" t="s">
        <v>602</v>
      </c>
      <c r="D29" s="86" t="s">
        <v>232</v>
      </c>
      <c r="E29" s="86" t="s">
        <v>58</v>
      </c>
      <c r="F29" s="89">
        <v>2425000</v>
      </c>
      <c r="G29" s="89">
        <v>2584384.4700000002</v>
      </c>
      <c r="H29" s="89">
        <v>0</v>
      </c>
      <c r="I29" s="89">
        <v>0</v>
      </c>
      <c r="J29" s="89">
        <v>0</v>
      </c>
      <c r="K29" s="89">
        <v>0</v>
      </c>
      <c r="L29" s="89">
        <v>2584379.17</v>
      </c>
      <c r="M29" s="87"/>
      <c r="N29" s="97">
        <f t="shared" si="0"/>
        <v>1.065723369072165</v>
      </c>
      <c r="O29" s="97">
        <f t="shared" si="1"/>
        <v>0.99999794922154117</v>
      </c>
      <c r="P29" s="97" t="e">
        <f t="shared" si="2"/>
        <v>#DIV/0!</v>
      </c>
      <c r="Q29" s="87"/>
    </row>
    <row r="30" spans="1:17" ht="89.25">
      <c r="A30" s="85" t="s">
        <v>600</v>
      </c>
      <c r="B30" s="86" t="s">
        <v>58</v>
      </c>
      <c r="C30" s="86" t="s">
        <v>602</v>
      </c>
      <c r="D30" s="86" t="s">
        <v>232</v>
      </c>
      <c r="E30" s="86" t="s">
        <v>94</v>
      </c>
      <c r="F30" s="89">
        <v>2425000</v>
      </c>
      <c r="G30" s="89">
        <v>2584384.4700000002</v>
      </c>
      <c r="H30" s="89">
        <v>0</v>
      </c>
      <c r="I30" s="89">
        <v>0</v>
      </c>
      <c r="J30" s="89">
        <v>0</v>
      </c>
      <c r="K30" s="89">
        <v>0</v>
      </c>
      <c r="L30" s="89">
        <v>2584379.17</v>
      </c>
      <c r="M30" s="87"/>
      <c r="N30" s="97">
        <f t="shared" si="0"/>
        <v>1.065723369072165</v>
      </c>
      <c r="O30" s="97">
        <f t="shared" si="1"/>
        <v>0.99999794922154117</v>
      </c>
      <c r="P30" s="97" t="e">
        <f t="shared" si="2"/>
        <v>#DIV/0!</v>
      </c>
      <c r="Q30" s="87"/>
    </row>
    <row r="31" spans="1:17">
      <c r="A31" s="85" t="s">
        <v>125</v>
      </c>
      <c r="B31" s="86" t="s">
        <v>58</v>
      </c>
      <c r="C31" s="86" t="s">
        <v>604</v>
      </c>
      <c r="D31" s="86" t="s">
        <v>78</v>
      </c>
      <c r="E31" s="86" t="s">
        <v>58</v>
      </c>
      <c r="F31" s="89">
        <v>2000</v>
      </c>
      <c r="G31" s="89">
        <v>1894.1</v>
      </c>
      <c r="H31" s="89">
        <v>0</v>
      </c>
      <c r="I31" s="89">
        <v>0</v>
      </c>
      <c r="J31" s="89">
        <v>0</v>
      </c>
      <c r="K31" s="89">
        <v>0</v>
      </c>
      <c r="L31" s="89">
        <v>1410</v>
      </c>
      <c r="M31" s="87"/>
      <c r="N31" s="97">
        <f t="shared" si="0"/>
        <v>0.70499999999999996</v>
      </c>
      <c r="O31" s="97">
        <f t="shared" si="1"/>
        <v>0.74441687344913154</v>
      </c>
      <c r="P31" s="97" t="e">
        <f t="shared" si="2"/>
        <v>#DIV/0!</v>
      </c>
      <c r="Q31" s="87"/>
    </row>
    <row r="32" spans="1:17" ht="76.5">
      <c r="A32" s="85" t="s">
        <v>179</v>
      </c>
      <c r="B32" s="86" t="s">
        <v>58</v>
      </c>
      <c r="C32" s="86" t="s">
        <v>604</v>
      </c>
      <c r="D32" s="86" t="s">
        <v>70</v>
      </c>
      <c r="E32" s="86" t="s">
        <v>58</v>
      </c>
      <c r="F32" s="89">
        <v>2000</v>
      </c>
      <c r="G32" s="89">
        <v>1894.1</v>
      </c>
      <c r="H32" s="89">
        <v>0</v>
      </c>
      <c r="I32" s="89">
        <v>0</v>
      </c>
      <c r="J32" s="89">
        <v>0</v>
      </c>
      <c r="K32" s="89">
        <v>0</v>
      </c>
      <c r="L32" s="89">
        <v>1410</v>
      </c>
      <c r="M32" s="87"/>
      <c r="N32" s="97">
        <f t="shared" si="0"/>
        <v>0.70499999999999996</v>
      </c>
      <c r="O32" s="97">
        <f t="shared" si="1"/>
        <v>0.74441687344913154</v>
      </c>
      <c r="P32" s="97" t="e">
        <f t="shared" si="2"/>
        <v>#DIV/0!</v>
      </c>
      <c r="Q32" s="87"/>
    </row>
    <row r="33" spans="1:17" ht="38.25">
      <c r="A33" s="85" t="s">
        <v>177</v>
      </c>
      <c r="B33" s="86" t="s">
        <v>58</v>
      </c>
      <c r="C33" s="86" t="s">
        <v>604</v>
      </c>
      <c r="D33" s="86" t="s">
        <v>70</v>
      </c>
      <c r="E33" s="86" t="s">
        <v>89</v>
      </c>
      <c r="F33" s="89">
        <v>2000</v>
      </c>
      <c r="G33" s="89">
        <v>1894.1</v>
      </c>
      <c r="H33" s="89">
        <v>0</v>
      </c>
      <c r="I33" s="89">
        <v>0</v>
      </c>
      <c r="J33" s="89">
        <v>0</v>
      </c>
      <c r="K33" s="89">
        <v>0</v>
      </c>
      <c r="L33" s="89">
        <v>1410</v>
      </c>
      <c r="M33" s="87"/>
      <c r="N33" s="97">
        <f t="shared" si="0"/>
        <v>0.70499999999999996</v>
      </c>
      <c r="O33" s="97">
        <f t="shared" si="1"/>
        <v>0.74441687344913154</v>
      </c>
      <c r="P33" s="97" t="e">
        <f t="shared" si="2"/>
        <v>#DIV/0!</v>
      </c>
      <c r="Q33" s="87"/>
    </row>
    <row r="34" spans="1:17" ht="51">
      <c r="A34" s="85" t="s">
        <v>144</v>
      </c>
      <c r="B34" s="86" t="s">
        <v>58</v>
      </c>
      <c r="C34" s="86" t="s">
        <v>605</v>
      </c>
      <c r="D34" s="86" t="s">
        <v>78</v>
      </c>
      <c r="E34" s="86" t="s">
        <v>58</v>
      </c>
      <c r="F34" s="89">
        <v>2731000</v>
      </c>
      <c r="G34" s="89">
        <v>4290730.1100000003</v>
      </c>
      <c r="H34" s="89">
        <v>0</v>
      </c>
      <c r="I34" s="89">
        <v>0</v>
      </c>
      <c r="J34" s="89">
        <v>0</v>
      </c>
      <c r="K34" s="89">
        <v>0</v>
      </c>
      <c r="L34" s="89">
        <v>4287112.17</v>
      </c>
      <c r="M34" s="89">
        <v>5109412.28</v>
      </c>
      <c r="N34" s="97">
        <f t="shared" si="0"/>
        <v>1.5697957414866348</v>
      </c>
      <c r="O34" s="97">
        <f t="shared" si="1"/>
        <v>0.9991568008457189</v>
      </c>
      <c r="P34" s="97">
        <f t="shared" si="2"/>
        <v>0.83906170319847428</v>
      </c>
      <c r="Q34" s="87"/>
    </row>
    <row r="35" spans="1:17" ht="38.25">
      <c r="A35" s="85" t="s">
        <v>176</v>
      </c>
      <c r="B35" s="86" t="s">
        <v>58</v>
      </c>
      <c r="C35" s="86" t="s">
        <v>605</v>
      </c>
      <c r="D35" s="86" t="s">
        <v>92</v>
      </c>
      <c r="E35" s="86" t="s">
        <v>58</v>
      </c>
      <c r="F35" s="89">
        <v>2731000</v>
      </c>
      <c r="G35" s="89">
        <v>4275757.1100000003</v>
      </c>
      <c r="H35" s="89">
        <v>0</v>
      </c>
      <c r="I35" s="89">
        <v>0</v>
      </c>
      <c r="J35" s="89">
        <v>0</v>
      </c>
      <c r="K35" s="89">
        <v>0</v>
      </c>
      <c r="L35" s="89">
        <v>4272139.17</v>
      </c>
      <c r="M35" s="87"/>
      <c r="N35" s="97">
        <f t="shared" si="0"/>
        <v>1.5643131343830099</v>
      </c>
      <c r="O35" s="97">
        <f t="shared" si="1"/>
        <v>0.99915384810059982</v>
      </c>
      <c r="P35" s="97" t="e">
        <f t="shared" si="2"/>
        <v>#DIV/0!</v>
      </c>
      <c r="Q35" s="87"/>
    </row>
    <row r="36" spans="1:17" ht="89.25">
      <c r="A36" s="85" t="s">
        <v>600</v>
      </c>
      <c r="B36" s="86" t="s">
        <v>58</v>
      </c>
      <c r="C36" s="86" t="s">
        <v>605</v>
      </c>
      <c r="D36" s="86" t="s">
        <v>92</v>
      </c>
      <c r="E36" s="86" t="s">
        <v>94</v>
      </c>
      <c r="F36" s="89">
        <v>2352100</v>
      </c>
      <c r="G36" s="89">
        <v>4055125.97</v>
      </c>
      <c r="H36" s="89">
        <v>0</v>
      </c>
      <c r="I36" s="89">
        <v>0</v>
      </c>
      <c r="J36" s="89">
        <v>0</v>
      </c>
      <c r="K36" s="89">
        <v>0</v>
      </c>
      <c r="L36" s="89">
        <v>4055125.97</v>
      </c>
      <c r="M36" s="87"/>
      <c r="N36" s="97">
        <f t="shared" si="0"/>
        <v>1.7240448832957784</v>
      </c>
      <c r="O36" s="97">
        <f t="shared" si="1"/>
        <v>1</v>
      </c>
      <c r="P36" s="97" t="e">
        <f t="shared" si="2"/>
        <v>#DIV/0!</v>
      </c>
      <c r="Q36" s="87"/>
    </row>
    <row r="37" spans="1:17" ht="38.25">
      <c r="A37" s="85" t="s">
        <v>177</v>
      </c>
      <c r="B37" s="86" t="s">
        <v>58</v>
      </c>
      <c r="C37" s="86" t="s">
        <v>605</v>
      </c>
      <c r="D37" s="86" t="s">
        <v>92</v>
      </c>
      <c r="E37" s="86" t="s">
        <v>89</v>
      </c>
      <c r="F37" s="89">
        <v>378900</v>
      </c>
      <c r="G37" s="89">
        <v>220247.22</v>
      </c>
      <c r="H37" s="89">
        <v>0</v>
      </c>
      <c r="I37" s="89">
        <v>0</v>
      </c>
      <c r="J37" s="89">
        <v>0</v>
      </c>
      <c r="K37" s="89">
        <v>0</v>
      </c>
      <c r="L37" s="89">
        <v>216629.39</v>
      </c>
      <c r="M37" s="87"/>
      <c r="N37" s="97">
        <f t="shared" si="0"/>
        <v>0.57173235682238066</v>
      </c>
      <c r="O37" s="97">
        <f t="shared" si="1"/>
        <v>0.98357377677684199</v>
      </c>
      <c r="P37" s="97" t="e">
        <f t="shared" si="2"/>
        <v>#DIV/0!</v>
      </c>
      <c r="Q37" s="87"/>
    </row>
    <row r="38" spans="1:17">
      <c r="A38" s="85" t="s">
        <v>178</v>
      </c>
      <c r="B38" s="86" t="s">
        <v>58</v>
      </c>
      <c r="C38" s="86" t="s">
        <v>605</v>
      </c>
      <c r="D38" s="86" t="s">
        <v>92</v>
      </c>
      <c r="E38" s="86" t="s">
        <v>93</v>
      </c>
      <c r="F38" s="89">
        <v>0</v>
      </c>
      <c r="G38" s="89">
        <v>383.92</v>
      </c>
      <c r="H38" s="89">
        <v>0</v>
      </c>
      <c r="I38" s="89">
        <v>0</v>
      </c>
      <c r="J38" s="89">
        <v>0</v>
      </c>
      <c r="K38" s="89">
        <v>0</v>
      </c>
      <c r="L38" s="89">
        <v>383.81</v>
      </c>
      <c r="M38" s="87"/>
      <c r="N38" s="97" t="e">
        <f t="shared" si="0"/>
        <v>#DIV/0!</v>
      </c>
      <c r="O38" s="97">
        <f t="shared" si="1"/>
        <v>0.99971348197541154</v>
      </c>
      <c r="P38" s="97" t="e">
        <f t="shared" si="2"/>
        <v>#DIV/0!</v>
      </c>
      <c r="Q38" s="87"/>
    </row>
    <row r="39" spans="1:17" ht="51">
      <c r="A39" s="85" t="s">
        <v>603</v>
      </c>
      <c r="B39" s="86" t="s">
        <v>58</v>
      </c>
      <c r="C39" s="86" t="s">
        <v>605</v>
      </c>
      <c r="D39" s="86" t="s">
        <v>592</v>
      </c>
      <c r="E39" s="86" t="s">
        <v>58</v>
      </c>
      <c r="F39" s="89">
        <v>0</v>
      </c>
      <c r="G39" s="89">
        <v>14973</v>
      </c>
      <c r="H39" s="89">
        <v>0</v>
      </c>
      <c r="I39" s="89">
        <v>0</v>
      </c>
      <c r="J39" s="89">
        <v>0</v>
      </c>
      <c r="K39" s="89">
        <v>0</v>
      </c>
      <c r="L39" s="89">
        <v>14973</v>
      </c>
      <c r="M39" s="87"/>
      <c r="N39" s="97" t="e">
        <f t="shared" si="0"/>
        <v>#DIV/0!</v>
      </c>
      <c r="O39" s="97">
        <f t="shared" si="1"/>
        <v>1</v>
      </c>
      <c r="P39" s="97" t="e">
        <f t="shared" si="2"/>
        <v>#DIV/0!</v>
      </c>
      <c r="Q39" s="87"/>
    </row>
    <row r="40" spans="1:17" ht="89.25">
      <c r="A40" s="85" t="s">
        <v>600</v>
      </c>
      <c r="B40" s="86" t="s">
        <v>58</v>
      </c>
      <c r="C40" s="86" t="s">
        <v>605</v>
      </c>
      <c r="D40" s="86" t="s">
        <v>592</v>
      </c>
      <c r="E40" s="86" t="s">
        <v>94</v>
      </c>
      <c r="F40" s="89">
        <v>0</v>
      </c>
      <c r="G40" s="89">
        <v>14973</v>
      </c>
      <c r="H40" s="89">
        <v>0</v>
      </c>
      <c r="I40" s="89">
        <v>0</v>
      </c>
      <c r="J40" s="89">
        <v>0</v>
      </c>
      <c r="K40" s="89">
        <v>0</v>
      </c>
      <c r="L40" s="89">
        <v>14973</v>
      </c>
      <c r="M40" s="87"/>
      <c r="N40" s="97" t="e">
        <f t="shared" si="0"/>
        <v>#DIV/0!</v>
      </c>
      <c r="O40" s="97">
        <f t="shared" si="1"/>
        <v>1</v>
      </c>
      <c r="P40" s="97" t="e">
        <f t="shared" si="2"/>
        <v>#DIV/0!</v>
      </c>
      <c r="Q40" s="87"/>
    </row>
    <row r="41" spans="1:17" ht="25.5">
      <c r="A41" s="85" t="s">
        <v>714</v>
      </c>
      <c r="B41" s="86" t="s">
        <v>58</v>
      </c>
      <c r="C41" s="86">
        <v>107</v>
      </c>
      <c r="D41" s="86"/>
      <c r="E41" s="86"/>
      <c r="F41" s="89"/>
      <c r="G41" s="89"/>
      <c r="H41" s="89"/>
      <c r="I41" s="89"/>
      <c r="J41" s="89"/>
      <c r="K41" s="89"/>
      <c r="L41" s="89"/>
      <c r="M41" s="89">
        <v>731451</v>
      </c>
      <c r="N41" s="97" t="e">
        <f t="shared" si="0"/>
        <v>#DIV/0!</v>
      </c>
      <c r="O41" s="97" t="e">
        <f t="shared" si="1"/>
        <v>#DIV/0!</v>
      </c>
      <c r="P41" s="97">
        <f t="shared" si="2"/>
        <v>0</v>
      </c>
      <c r="Q41" s="87"/>
    </row>
    <row r="42" spans="1:17" ht="25.5">
      <c r="A42" s="85" t="s">
        <v>126</v>
      </c>
      <c r="B42" s="86" t="s">
        <v>58</v>
      </c>
      <c r="C42" s="86" t="s">
        <v>606</v>
      </c>
      <c r="D42" s="86" t="s">
        <v>78</v>
      </c>
      <c r="E42" s="86" t="s">
        <v>58</v>
      </c>
      <c r="F42" s="89">
        <v>3990317.22</v>
      </c>
      <c r="G42" s="89">
        <v>4877070.3099999996</v>
      </c>
      <c r="H42" s="89">
        <v>0</v>
      </c>
      <c r="I42" s="89">
        <v>0</v>
      </c>
      <c r="J42" s="89">
        <v>0</v>
      </c>
      <c r="K42" s="89">
        <v>0</v>
      </c>
      <c r="L42" s="89">
        <v>4419702.1100000003</v>
      </c>
      <c r="M42" s="89">
        <v>5597907.3700000001</v>
      </c>
      <c r="N42" s="97">
        <f t="shared" si="0"/>
        <v>1.1076067055140042</v>
      </c>
      <c r="O42" s="97">
        <f t="shared" si="1"/>
        <v>0.90622070814476341</v>
      </c>
      <c r="P42" s="97">
        <f t="shared" si="2"/>
        <v>0.78952755340072733</v>
      </c>
      <c r="Q42" s="234"/>
    </row>
    <row r="43" spans="1:17" ht="38.25">
      <c r="A43" s="85" t="s">
        <v>607</v>
      </c>
      <c r="B43" s="86" t="s">
        <v>58</v>
      </c>
      <c r="C43" s="86" t="s">
        <v>606</v>
      </c>
      <c r="D43" s="86" t="s">
        <v>591</v>
      </c>
      <c r="E43" s="86" t="s">
        <v>58</v>
      </c>
      <c r="F43" s="89">
        <v>0</v>
      </c>
      <c r="G43" s="89">
        <v>39060</v>
      </c>
      <c r="H43" s="89">
        <v>0</v>
      </c>
      <c r="I43" s="89">
        <v>0</v>
      </c>
      <c r="J43" s="89">
        <v>0</v>
      </c>
      <c r="K43" s="89">
        <v>0</v>
      </c>
      <c r="L43" s="89">
        <v>39060</v>
      </c>
      <c r="M43" s="87"/>
      <c r="N43" s="97" t="e">
        <f t="shared" si="0"/>
        <v>#DIV/0!</v>
      </c>
      <c r="O43" s="97">
        <f t="shared" si="1"/>
        <v>1</v>
      </c>
      <c r="P43" s="97" t="e">
        <f t="shared" si="2"/>
        <v>#DIV/0!</v>
      </c>
      <c r="Q43" s="87"/>
    </row>
    <row r="44" spans="1:17" ht="89.25">
      <c r="A44" s="85" t="s">
        <v>600</v>
      </c>
      <c r="B44" s="86" t="s">
        <v>58</v>
      </c>
      <c r="C44" s="86" t="s">
        <v>606</v>
      </c>
      <c r="D44" s="86" t="s">
        <v>591</v>
      </c>
      <c r="E44" s="86" t="s">
        <v>94</v>
      </c>
      <c r="F44" s="89">
        <v>0</v>
      </c>
      <c r="G44" s="89">
        <v>39060</v>
      </c>
      <c r="H44" s="89">
        <v>0</v>
      </c>
      <c r="I44" s="89">
        <v>0</v>
      </c>
      <c r="J44" s="89">
        <v>0</v>
      </c>
      <c r="K44" s="89">
        <v>0</v>
      </c>
      <c r="L44" s="89">
        <v>39060</v>
      </c>
      <c r="M44" s="87"/>
      <c r="N44" s="97" t="e">
        <f t="shared" si="0"/>
        <v>#DIV/0!</v>
      </c>
      <c r="O44" s="97">
        <f t="shared" si="1"/>
        <v>1</v>
      </c>
      <c r="P44" s="97" t="e">
        <f t="shared" si="2"/>
        <v>#DIV/0!</v>
      </c>
      <c r="Q44" s="87"/>
    </row>
    <row r="45" spans="1:17" ht="25.5">
      <c r="A45" s="85" t="s">
        <v>180</v>
      </c>
      <c r="B45" s="86" t="s">
        <v>58</v>
      </c>
      <c r="C45" s="86" t="s">
        <v>606</v>
      </c>
      <c r="D45" s="86" t="s">
        <v>114</v>
      </c>
      <c r="E45" s="86" t="s">
        <v>58</v>
      </c>
      <c r="F45" s="89">
        <v>2150000</v>
      </c>
      <c r="G45" s="89">
        <v>2642803.2400000002</v>
      </c>
      <c r="H45" s="89">
        <v>0</v>
      </c>
      <c r="I45" s="89">
        <v>0</v>
      </c>
      <c r="J45" s="89">
        <v>0</v>
      </c>
      <c r="K45" s="89">
        <v>0</v>
      </c>
      <c r="L45" s="89">
        <v>2605097.11</v>
      </c>
      <c r="M45" s="87"/>
      <c r="N45" s="97">
        <f t="shared" si="0"/>
        <v>1.2116730744186046</v>
      </c>
      <c r="O45" s="97">
        <f t="shared" si="1"/>
        <v>0.98573252468087624</v>
      </c>
      <c r="P45" s="97" t="e">
        <f t="shared" si="2"/>
        <v>#DIV/0!</v>
      </c>
      <c r="Q45" s="87" t="s">
        <v>1040</v>
      </c>
    </row>
    <row r="46" spans="1:17" ht="89.25">
      <c r="A46" s="85" t="s">
        <v>600</v>
      </c>
      <c r="B46" s="86" t="s">
        <v>58</v>
      </c>
      <c r="C46" s="86" t="s">
        <v>606</v>
      </c>
      <c r="D46" s="86" t="s">
        <v>114</v>
      </c>
      <c r="E46" s="86" t="s">
        <v>94</v>
      </c>
      <c r="F46" s="89">
        <v>2074000</v>
      </c>
      <c r="G46" s="89">
        <v>2566803.2400000002</v>
      </c>
      <c r="H46" s="89">
        <v>0</v>
      </c>
      <c r="I46" s="89">
        <v>0</v>
      </c>
      <c r="J46" s="89">
        <v>0</v>
      </c>
      <c r="K46" s="89">
        <v>0</v>
      </c>
      <c r="L46" s="89">
        <v>2535393.11</v>
      </c>
      <c r="M46" s="87"/>
      <c r="N46" s="97">
        <f t="shared" si="0"/>
        <v>1.222465337512054</v>
      </c>
      <c r="O46" s="97">
        <f t="shared" si="1"/>
        <v>0.98776293815181548</v>
      </c>
      <c r="P46" s="97" t="e">
        <f t="shared" si="2"/>
        <v>#DIV/0!</v>
      </c>
      <c r="Q46" s="87"/>
    </row>
    <row r="47" spans="1:17" ht="38.25">
      <c r="A47" s="85" t="s">
        <v>177</v>
      </c>
      <c r="B47" s="86" t="s">
        <v>58</v>
      </c>
      <c r="C47" s="86" t="s">
        <v>606</v>
      </c>
      <c r="D47" s="86" t="s">
        <v>114</v>
      </c>
      <c r="E47" s="86" t="s">
        <v>89</v>
      </c>
      <c r="F47" s="89">
        <v>76000</v>
      </c>
      <c r="G47" s="89">
        <v>76000</v>
      </c>
      <c r="H47" s="89">
        <v>0</v>
      </c>
      <c r="I47" s="89">
        <v>0</v>
      </c>
      <c r="J47" s="89">
        <v>0</v>
      </c>
      <c r="K47" s="89">
        <v>0</v>
      </c>
      <c r="L47" s="89">
        <v>69704</v>
      </c>
      <c r="M47" s="87"/>
      <c r="N47" s="97">
        <f t="shared" si="0"/>
        <v>0.91715789473684206</v>
      </c>
      <c r="O47" s="97">
        <f t="shared" si="1"/>
        <v>0.91715789473684206</v>
      </c>
      <c r="P47" s="97" t="e">
        <f t="shared" si="2"/>
        <v>#DIV/0!</v>
      </c>
      <c r="Q47" s="87"/>
    </row>
    <row r="48" spans="1:17" ht="63.75">
      <c r="A48" s="85" t="s">
        <v>181</v>
      </c>
      <c r="B48" s="86" t="s">
        <v>58</v>
      </c>
      <c r="C48" s="86" t="s">
        <v>606</v>
      </c>
      <c r="D48" s="86" t="s">
        <v>71</v>
      </c>
      <c r="E48" s="86" t="s">
        <v>58</v>
      </c>
      <c r="F48" s="89">
        <v>580000</v>
      </c>
      <c r="G48" s="89">
        <v>616000</v>
      </c>
      <c r="H48" s="89">
        <v>0</v>
      </c>
      <c r="I48" s="89">
        <v>0</v>
      </c>
      <c r="J48" s="89">
        <v>0</v>
      </c>
      <c r="K48" s="89">
        <v>0</v>
      </c>
      <c r="L48" s="89">
        <v>613015</v>
      </c>
      <c r="M48" s="87"/>
      <c r="N48" s="97">
        <f t="shared" si="0"/>
        <v>1.0569224137931035</v>
      </c>
      <c r="O48" s="97">
        <f t="shared" si="1"/>
        <v>0.99515422077922078</v>
      </c>
      <c r="P48" s="97" t="e">
        <f t="shared" si="2"/>
        <v>#DIV/0!</v>
      </c>
      <c r="Q48" s="87"/>
    </row>
    <row r="49" spans="1:17" ht="89.25">
      <c r="A49" s="85" t="s">
        <v>600</v>
      </c>
      <c r="B49" s="86" t="s">
        <v>58</v>
      </c>
      <c r="C49" s="86" t="s">
        <v>606</v>
      </c>
      <c r="D49" s="86" t="s">
        <v>71</v>
      </c>
      <c r="E49" s="86" t="s">
        <v>94</v>
      </c>
      <c r="F49" s="89">
        <v>522385</v>
      </c>
      <c r="G49" s="89">
        <v>558385</v>
      </c>
      <c r="H49" s="89">
        <v>0</v>
      </c>
      <c r="I49" s="89">
        <v>0</v>
      </c>
      <c r="J49" s="89">
        <v>0</v>
      </c>
      <c r="K49" s="89">
        <v>0</v>
      </c>
      <c r="L49" s="89">
        <v>558385</v>
      </c>
      <c r="M49" s="87"/>
      <c r="N49" s="97">
        <f t="shared" si="0"/>
        <v>1.0689146893574661</v>
      </c>
      <c r="O49" s="97">
        <f t="shared" si="1"/>
        <v>1</v>
      </c>
      <c r="P49" s="97" t="e">
        <f t="shared" si="2"/>
        <v>#DIV/0!</v>
      </c>
      <c r="Q49" s="87"/>
    </row>
    <row r="50" spans="1:17" ht="38.25">
      <c r="A50" s="85" t="s">
        <v>177</v>
      </c>
      <c r="B50" s="86" t="s">
        <v>58</v>
      </c>
      <c r="C50" s="86" t="s">
        <v>606</v>
      </c>
      <c r="D50" s="86" t="s">
        <v>71</v>
      </c>
      <c r="E50" s="86" t="s">
        <v>89</v>
      </c>
      <c r="F50" s="89">
        <v>57615</v>
      </c>
      <c r="G50" s="89">
        <v>57615</v>
      </c>
      <c r="H50" s="89">
        <v>0</v>
      </c>
      <c r="I50" s="89">
        <v>0</v>
      </c>
      <c r="J50" s="89">
        <v>0</v>
      </c>
      <c r="K50" s="89">
        <v>0</v>
      </c>
      <c r="L50" s="89">
        <v>54630</v>
      </c>
      <c r="M50" s="87"/>
      <c r="N50" s="97">
        <f t="shared" si="0"/>
        <v>0.94819057537099716</v>
      </c>
      <c r="O50" s="97">
        <f t="shared" si="1"/>
        <v>0.94819057537099716</v>
      </c>
      <c r="P50" s="97" t="e">
        <f t="shared" si="2"/>
        <v>#DIV/0!</v>
      </c>
      <c r="Q50" s="87"/>
    </row>
    <row r="51" spans="1:17" ht="89.25">
      <c r="A51" s="85" t="s">
        <v>182</v>
      </c>
      <c r="B51" s="86" t="s">
        <v>58</v>
      </c>
      <c r="C51" s="86" t="s">
        <v>606</v>
      </c>
      <c r="D51" s="86" t="s">
        <v>72</v>
      </c>
      <c r="E51" s="86" t="s">
        <v>58</v>
      </c>
      <c r="F51" s="89">
        <v>1000</v>
      </c>
      <c r="G51" s="89">
        <v>1000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7"/>
      <c r="N51" s="97">
        <f t="shared" si="0"/>
        <v>0</v>
      </c>
      <c r="O51" s="97">
        <f t="shared" si="1"/>
        <v>0</v>
      </c>
      <c r="P51" s="97" t="e">
        <f t="shared" si="2"/>
        <v>#DIV/0!</v>
      </c>
      <c r="Q51" s="87"/>
    </row>
    <row r="52" spans="1:17" ht="89.25">
      <c r="A52" s="85" t="s">
        <v>600</v>
      </c>
      <c r="B52" s="86" t="s">
        <v>58</v>
      </c>
      <c r="C52" s="86" t="s">
        <v>606</v>
      </c>
      <c r="D52" s="86" t="s">
        <v>72</v>
      </c>
      <c r="E52" s="86" t="s">
        <v>94</v>
      </c>
      <c r="F52" s="89">
        <v>1000</v>
      </c>
      <c r="G52" s="89">
        <v>1000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7"/>
      <c r="N52" s="97">
        <f t="shared" si="0"/>
        <v>0</v>
      </c>
      <c r="O52" s="97">
        <f t="shared" si="1"/>
        <v>0</v>
      </c>
      <c r="P52" s="97" t="e">
        <f t="shared" si="2"/>
        <v>#DIV/0!</v>
      </c>
      <c r="Q52" s="87"/>
    </row>
    <row r="53" spans="1:17" ht="38.25">
      <c r="A53" s="85" t="s">
        <v>200</v>
      </c>
      <c r="B53" s="86" t="s">
        <v>58</v>
      </c>
      <c r="C53" s="86" t="s">
        <v>606</v>
      </c>
      <c r="D53" s="86" t="s">
        <v>91</v>
      </c>
      <c r="E53" s="86" t="s">
        <v>58</v>
      </c>
      <c r="F53" s="89">
        <v>349822.22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7"/>
      <c r="N53" s="97">
        <f t="shared" si="0"/>
        <v>0</v>
      </c>
      <c r="O53" s="97" t="e">
        <f t="shared" si="1"/>
        <v>#DIV/0!</v>
      </c>
      <c r="P53" s="97" t="e">
        <f t="shared" si="2"/>
        <v>#DIV/0!</v>
      </c>
      <c r="Q53" s="87"/>
    </row>
    <row r="54" spans="1:17" ht="38.25">
      <c r="A54" s="85" t="s">
        <v>177</v>
      </c>
      <c r="B54" s="86" t="s">
        <v>58</v>
      </c>
      <c r="C54" s="86" t="s">
        <v>606</v>
      </c>
      <c r="D54" s="86" t="s">
        <v>91</v>
      </c>
      <c r="E54" s="86" t="s">
        <v>89</v>
      </c>
      <c r="F54" s="89">
        <v>349822.22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7"/>
      <c r="N54" s="97">
        <f t="shared" si="0"/>
        <v>0</v>
      </c>
      <c r="O54" s="97" t="e">
        <f t="shared" si="1"/>
        <v>#DIV/0!</v>
      </c>
      <c r="P54" s="97" t="e">
        <f t="shared" si="2"/>
        <v>#DIV/0!</v>
      </c>
      <c r="Q54" s="87"/>
    </row>
    <row r="55" spans="1:17">
      <c r="A55" s="85" t="s">
        <v>408</v>
      </c>
      <c r="B55" s="86" t="s">
        <v>58</v>
      </c>
      <c r="C55" s="86" t="s">
        <v>606</v>
      </c>
      <c r="D55" s="86" t="s">
        <v>386</v>
      </c>
      <c r="E55" s="86" t="s">
        <v>58</v>
      </c>
      <c r="F55" s="89">
        <v>60000</v>
      </c>
      <c r="G55" s="89">
        <v>60000</v>
      </c>
      <c r="H55" s="89">
        <v>0</v>
      </c>
      <c r="I55" s="89">
        <v>0</v>
      </c>
      <c r="J55" s="89">
        <v>0</v>
      </c>
      <c r="K55" s="89">
        <v>0</v>
      </c>
      <c r="L55" s="89">
        <v>60000</v>
      </c>
      <c r="M55" s="87"/>
      <c r="N55" s="97">
        <f t="shared" si="0"/>
        <v>1</v>
      </c>
      <c r="O55" s="97">
        <f t="shared" si="1"/>
        <v>1</v>
      </c>
      <c r="P55" s="97" t="e">
        <f t="shared" si="2"/>
        <v>#DIV/0!</v>
      </c>
      <c r="Q55" s="87"/>
    </row>
    <row r="56" spans="1:17" ht="38.25">
      <c r="A56" s="85" t="s">
        <v>177</v>
      </c>
      <c r="B56" s="86" t="s">
        <v>58</v>
      </c>
      <c r="C56" s="86" t="s">
        <v>606</v>
      </c>
      <c r="D56" s="86" t="s">
        <v>386</v>
      </c>
      <c r="E56" s="86" t="s">
        <v>89</v>
      </c>
      <c r="F56" s="89">
        <v>60000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7"/>
      <c r="N56" s="97">
        <f t="shared" si="0"/>
        <v>0</v>
      </c>
      <c r="O56" s="97" t="e">
        <f t="shared" si="1"/>
        <v>#DIV/0!</v>
      </c>
      <c r="P56" s="97" t="e">
        <f t="shared" si="2"/>
        <v>#DIV/0!</v>
      </c>
      <c r="Q56" s="87"/>
    </row>
    <row r="57" spans="1:17" ht="25.5">
      <c r="A57" s="85" t="s">
        <v>185</v>
      </c>
      <c r="B57" s="86" t="s">
        <v>58</v>
      </c>
      <c r="C57" s="86" t="s">
        <v>606</v>
      </c>
      <c r="D57" s="86" t="s">
        <v>386</v>
      </c>
      <c r="E57" s="86" t="s">
        <v>99</v>
      </c>
      <c r="F57" s="89">
        <v>0</v>
      </c>
      <c r="G57" s="89">
        <v>60000</v>
      </c>
      <c r="H57" s="89">
        <v>0</v>
      </c>
      <c r="I57" s="89">
        <v>0</v>
      </c>
      <c r="J57" s="89">
        <v>0</v>
      </c>
      <c r="K57" s="89">
        <v>0</v>
      </c>
      <c r="L57" s="89">
        <v>60000</v>
      </c>
      <c r="M57" s="87"/>
      <c r="N57" s="97" t="e">
        <f t="shared" si="0"/>
        <v>#DIV/0!</v>
      </c>
      <c r="O57" s="97">
        <f t="shared" si="1"/>
        <v>1</v>
      </c>
      <c r="P57" s="97" t="e">
        <f t="shared" si="2"/>
        <v>#DIV/0!</v>
      </c>
      <c r="Q57" s="87"/>
    </row>
    <row r="58" spans="1:17" ht="76.5">
      <c r="A58" s="85" t="s">
        <v>297</v>
      </c>
      <c r="B58" s="86" t="s">
        <v>58</v>
      </c>
      <c r="C58" s="86" t="s">
        <v>606</v>
      </c>
      <c r="D58" s="86" t="s">
        <v>108</v>
      </c>
      <c r="E58" s="86" t="s">
        <v>58</v>
      </c>
      <c r="F58" s="89">
        <v>49000</v>
      </c>
      <c r="G58" s="89">
        <v>111580</v>
      </c>
      <c r="H58" s="89">
        <v>0</v>
      </c>
      <c r="I58" s="89">
        <v>0</v>
      </c>
      <c r="J58" s="89">
        <v>0</v>
      </c>
      <c r="K58" s="89">
        <v>0</v>
      </c>
      <c r="L58" s="89">
        <v>39996</v>
      </c>
      <c r="M58" s="87"/>
      <c r="N58" s="97">
        <f t="shared" si="0"/>
        <v>0.81624489795918365</v>
      </c>
      <c r="O58" s="97">
        <f t="shared" si="1"/>
        <v>0.3584513353647607</v>
      </c>
      <c r="P58" s="97" t="e">
        <f t="shared" si="2"/>
        <v>#DIV/0!</v>
      </c>
      <c r="Q58" s="233" t="s">
        <v>1038</v>
      </c>
    </row>
    <row r="59" spans="1:17" ht="89.25">
      <c r="A59" s="85" t="s">
        <v>600</v>
      </c>
      <c r="B59" s="86" t="s">
        <v>58</v>
      </c>
      <c r="C59" s="86" t="s">
        <v>606</v>
      </c>
      <c r="D59" s="86" t="s">
        <v>108</v>
      </c>
      <c r="E59" s="86" t="s">
        <v>94</v>
      </c>
      <c r="F59" s="89">
        <v>44000</v>
      </c>
      <c r="G59" s="89">
        <v>101680</v>
      </c>
      <c r="H59" s="89">
        <v>0</v>
      </c>
      <c r="I59" s="89">
        <v>0</v>
      </c>
      <c r="J59" s="89">
        <v>0</v>
      </c>
      <c r="K59" s="89">
        <v>0</v>
      </c>
      <c r="L59" s="89">
        <v>30096</v>
      </c>
      <c r="M59" s="87"/>
      <c r="N59" s="97">
        <f t="shared" si="0"/>
        <v>0.68400000000000005</v>
      </c>
      <c r="O59" s="97">
        <f t="shared" si="1"/>
        <v>0.29598741148701807</v>
      </c>
      <c r="P59" s="97" t="e">
        <f t="shared" si="2"/>
        <v>#DIV/0!</v>
      </c>
      <c r="Q59" s="87"/>
    </row>
    <row r="60" spans="1:17" ht="38.25">
      <c r="A60" s="85" t="s">
        <v>177</v>
      </c>
      <c r="B60" s="86" t="s">
        <v>58</v>
      </c>
      <c r="C60" s="86" t="s">
        <v>606</v>
      </c>
      <c r="D60" s="86" t="s">
        <v>108</v>
      </c>
      <c r="E60" s="86" t="s">
        <v>89</v>
      </c>
      <c r="F60" s="89">
        <v>5000</v>
      </c>
      <c r="G60" s="89">
        <v>9900</v>
      </c>
      <c r="H60" s="89">
        <v>0</v>
      </c>
      <c r="I60" s="89">
        <v>0</v>
      </c>
      <c r="J60" s="89">
        <v>0</v>
      </c>
      <c r="K60" s="89">
        <v>0</v>
      </c>
      <c r="L60" s="89">
        <v>9900</v>
      </c>
      <c r="M60" s="87"/>
      <c r="N60" s="97">
        <f t="shared" si="0"/>
        <v>1.98</v>
      </c>
      <c r="O60" s="97">
        <f t="shared" si="1"/>
        <v>1</v>
      </c>
      <c r="P60" s="97" t="e">
        <f t="shared" si="2"/>
        <v>#DIV/0!</v>
      </c>
      <c r="Q60" s="87"/>
    </row>
    <row r="61" spans="1:17" ht="76.5">
      <c r="A61" s="85" t="s">
        <v>309</v>
      </c>
      <c r="B61" s="86" t="s">
        <v>58</v>
      </c>
      <c r="C61" s="86" t="s">
        <v>606</v>
      </c>
      <c r="D61" s="86" t="s">
        <v>107</v>
      </c>
      <c r="E61" s="86" t="s">
        <v>58</v>
      </c>
      <c r="F61" s="89">
        <v>495</v>
      </c>
      <c r="G61" s="89">
        <v>1127.07</v>
      </c>
      <c r="H61" s="89">
        <v>0</v>
      </c>
      <c r="I61" s="89">
        <v>0</v>
      </c>
      <c r="J61" s="89">
        <v>0</v>
      </c>
      <c r="K61" s="89">
        <v>0</v>
      </c>
      <c r="L61" s="89">
        <v>404</v>
      </c>
      <c r="M61" s="87"/>
      <c r="N61" s="97">
        <f t="shared" si="0"/>
        <v>0.8161616161616162</v>
      </c>
      <c r="O61" s="97">
        <f t="shared" si="1"/>
        <v>0.35845156024026903</v>
      </c>
      <c r="P61" s="97" t="e">
        <f t="shared" si="2"/>
        <v>#DIV/0!</v>
      </c>
      <c r="Q61" s="87"/>
    </row>
    <row r="62" spans="1:17" ht="89.25">
      <c r="A62" s="85" t="s">
        <v>600</v>
      </c>
      <c r="B62" s="86" t="s">
        <v>58</v>
      </c>
      <c r="C62" s="86" t="s">
        <v>606</v>
      </c>
      <c r="D62" s="86" t="s">
        <v>107</v>
      </c>
      <c r="E62" s="86" t="s">
        <v>94</v>
      </c>
      <c r="F62" s="89">
        <v>444.49</v>
      </c>
      <c r="G62" s="89">
        <v>1027.07</v>
      </c>
      <c r="H62" s="89">
        <v>0</v>
      </c>
      <c r="I62" s="89">
        <v>0</v>
      </c>
      <c r="J62" s="89">
        <v>0</v>
      </c>
      <c r="K62" s="89">
        <v>0</v>
      </c>
      <c r="L62" s="89">
        <v>304</v>
      </c>
      <c r="M62" s="87"/>
      <c r="N62" s="97">
        <f t="shared" si="0"/>
        <v>0.68392989718553843</v>
      </c>
      <c r="O62" s="97">
        <f t="shared" si="1"/>
        <v>0.29598761525504591</v>
      </c>
      <c r="P62" s="97" t="e">
        <f t="shared" si="2"/>
        <v>#DIV/0!</v>
      </c>
      <c r="Q62" s="87"/>
    </row>
    <row r="63" spans="1:17" ht="54.75" customHeight="1">
      <c r="A63" s="85" t="s">
        <v>177</v>
      </c>
      <c r="B63" s="86" t="s">
        <v>58</v>
      </c>
      <c r="C63" s="86" t="s">
        <v>606</v>
      </c>
      <c r="D63" s="86" t="s">
        <v>107</v>
      </c>
      <c r="E63" s="86" t="s">
        <v>89</v>
      </c>
      <c r="F63" s="89">
        <v>50.51</v>
      </c>
      <c r="G63" s="89">
        <v>100</v>
      </c>
      <c r="H63" s="89">
        <v>0</v>
      </c>
      <c r="I63" s="89">
        <v>0</v>
      </c>
      <c r="J63" s="89">
        <v>0</v>
      </c>
      <c r="K63" s="89">
        <v>0</v>
      </c>
      <c r="L63" s="89">
        <v>100</v>
      </c>
      <c r="M63" s="87"/>
      <c r="N63" s="97">
        <f t="shared" si="0"/>
        <v>1.9798059790140567</v>
      </c>
      <c r="O63" s="97">
        <f t="shared" si="1"/>
        <v>1</v>
      </c>
      <c r="P63" s="97" t="e">
        <f t="shared" si="2"/>
        <v>#DIV/0!</v>
      </c>
      <c r="Q63" s="87"/>
    </row>
    <row r="64" spans="1:17" ht="78" customHeight="1">
      <c r="A64" s="85" t="s">
        <v>241</v>
      </c>
      <c r="B64" s="86" t="s">
        <v>58</v>
      </c>
      <c r="C64" s="86" t="s">
        <v>606</v>
      </c>
      <c r="D64" s="86" t="s">
        <v>236</v>
      </c>
      <c r="E64" s="86" t="s">
        <v>58</v>
      </c>
      <c r="F64" s="89">
        <v>400000</v>
      </c>
      <c r="G64" s="89">
        <v>400000</v>
      </c>
      <c r="H64" s="89">
        <v>0</v>
      </c>
      <c r="I64" s="89">
        <v>0</v>
      </c>
      <c r="J64" s="89">
        <v>0</v>
      </c>
      <c r="K64" s="89">
        <v>0</v>
      </c>
      <c r="L64" s="89">
        <v>263200</v>
      </c>
      <c r="M64" s="87"/>
      <c r="N64" s="97">
        <f t="shared" si="0"/>
        <v>0.65800000000000003</v>
      </c>
      <c r="O64" s="97">
        <f t="shared" si="1"/>
        <v>0.65800000000000003</v>
      </c>
      <c r="P64" s="97" t="e">
        <f t="shared" si="2"/>
        <v>#DIV/0!</v>
      </c>
      <c r="Q64" s="151" t="s">
        <v>1041</v>
      </c>
    </row>
    <row r="65" spans="1:17" ht="38.25">
      <c r="A65" s="85" t="s">
        <v>177</v>
      </c>
      <c r="B65" s="86" t="s">
        <v>58</v>
      </c>
      <c r="C65" s="86" t="s">
        <v>606</v>
      </c>
      <c r="D65" s="86" t="s">
        <v>236</v>
      </c>
      <c r="E65" s="86" t="s">
        <v>89</v>
      </c>
      <c r="F65" s="89">
        <v>400000</v>
      </c>
      <c r="G65" s="89">
        <v>400000</v>
      </c>
      <c r="H65" s="89">
        <v>0</v>
      </c>
      <c r="I65" s="89">
        <v>0</v>
      </c>
      <c r="J65" s="89">
        <v>0</v>
      </c>
      <c r="K65" s="89">
        <v>0</v>
      </c>
      <c r="L65" s="89">
        <v>263200</v>
      </c>
      <c r="M65" s="87"/>
      <c r="N65" s="97">
        <f t="shared" si="0"/>
        <v>0.65800000000000003</v>
      </c>
      <c r="O65" s="97">
        <f t="shared" si="1"/>
        <v>0.65800000000000003</v>
      </c>
      <c r="P65" s="97" t="e">
        <f t="shared" si="2"/>
        <v>#DIV/0!</v>
      </c>
      <c r="Q65" s="87"/>
    </row>
    <row r="66" spans="1:17" ht="63.75">
      <c r="A66" s="85" t="s">
        <v>242</v>
      </c>
      <c r="B66" s="86" t="s">
        <v>58</v>
      </c>
      <c r="C66" s="86" t="s">
        <v>606</v>
      </c>
      <c r="D66" s="86" t="s">
        <v>237</v>
      </c>
      <c r="E66" s="86" t="s">
        <v>58</v>
      </c>
      <c r="F66" s="89">
        <v>400000</v>
      </c>
      <c r="G66" s="89">
        <v>400000</v>
      </c>
      <c r="H66" s="89">
        <v>0</v>
      </c>
      <c r="I66" s="89">
        <v>0</v>
      </c>
      <c r="J66" s="89">
        <v>0</v>
      </c>
      <c r="K66" s="89">
        <v>0</v>
      </c>
      <c r="L66" s="89">
        <v>263200</v>
      </c>
      <c r="M66" s="87"/>
      <c r="N66" s="97">
        <f t="shared" si="0"/>
        <v>0.65800000000000003</v>
      </c>
      <c r="O66" s="97">
        <f t="shared" si="1"/>
        <v>0.65800000000000003</v>
      </c>
      <c r="P66" s="97" t="e">
        <f t="shared" si="2"/>
        <v>#DIV/0!</v>
      </c>
      <c r="Q66" s="87"/>
    </row>
    <row r="67" spans="1:17" ht="38.25">
      <c r="A67" s="85" t="s">
        <v>177</v>
      </c>
      <c r="B67" s="86" t="s">
        <v>58</v>
      </c>
      <c r="C67" s="86" t="s">
        <v>606</v>
      </c>
      <c r="D67" s="86" t="s">
        <v>237</v>
      </c>
      <c r="E67" s="86" t="s">
        <v>89</v>
      </c>
      <c r="F67" s="89">
        <v>400000</v>
      </c>
      <c r="G67" s="89">
        <v>400000</v>
      </c>
      <c r="H67" s="89">
        <v>0</v>
      </c>
      <c r="I67" s="89">
        <v>0</v>
      </c>
      <c r="J67" s="89">
        <v>0</v>
      </c>
      <c r="K67" s="89">
        <v>0</v>
      </c>
      <c r="L67" s="89">
        <v>263200</v>
      </c>
      <c r="M67" s="87"/>
      <c r="N67" s="97">
        <f t="shared" si="0"/>
        <v>0.65800000000000003</v>
      </c>
      <c r="O67" s="97">
        <f t="shared" si="1"/>
        <v>0.65800000000000003</v>
      </c>
      <c r="P67" s="97" t="e">
        <f t="shared" si="2"/>
        <v>#DIV/0!</v>
      </c>
      <c r="Q67" s="87"/>
    </row>
    <row r="68" spans="1:17">
      <c r="A68" s="85" t="s">
        <v>183</v>
      </c>
      <c r="B68" s="86" t="s">
        <v>58</v>
      </c>
      <c r="C68" s="86" t="s">
        <v>606</v>
      </c>
      <c r="D68" s="86" t="s">
        <v>590</v>
      </c>
      <c r="E68" s="86" t="s">
        <v>58</v>
      </c>
      <c r="F68" s="89">
        <v>0</v>
      </c>
      <c r="G68" s="89">
        <v>605500</v>
      </c>
      <c r="H68" s="89">
        <v>0</v>
      </c>
      <c r="I68" s="89">
        <v>0</v>
      </c>
      <c r="J68" s="89">
        <v>0</v>
      </c>
      <c r="K68" s="89">
        <v>0</v>
      </c>
      <c r="L68" s="89">
        <v>535730</v>
      </c>
      <c r="M68" s="87"/>
      <c r="N68" s="97" t="e">
        <f t="shared" si="0"/>
        <v>#DIV/0!</v>
      </c>
      <c r="O68" s="97">
        <f t="shared" si="1"/>
        <v>0.88477291494632537</v>
      </c>
      <c r="P68" s="97" t="e">
        <f t="shared" si="2"/>
        <v>#DIV/0!</v>
      </c>
      <c r="Q68" s="87"/>
    </row>
    <row r="69" spans="1:17" ht="38.25">
      <c r="A69" s="85" t="s">
        <v>177</v>
      </c>
      <c r="B69" s="86" t="s">
        <v>58</v>
      </c>
      <c r="C69" s="86" t="s">
        <v>606</v>
      </c>
      <c r="D69" s="86" t="s">
        <v>590</v>
      </c>
      <c r="E69" s="86" t="s">
        <v>89</v>
      </c>
      <c r="F69" s="89">
        <v>0</v>
      </c>
      <c r="G69" s="89">
        <v>325500</v>
      </c>
      <c r="H69" s="89">
        <v>0</v>
      </c>
      <c r="I69" s="89">
        <v>0</v>
      </c>
      <c r="J69" s="89">
        <v>0</v>
      </c>
      <c r="K69" s="89">
        <v>0</v>
      </c>
      <c r="L69" s="89">
        <v>309764</v>
      </c>
      <c r="M69" s="87"/>
      <c r="N69" s="97" t="e">
        <f t="shared" si="0"/>
        <v>#DIV/0!</v>
      </c>
      <c r="O69" s="97">
        <f t="shared" si="1"/>
        <v>0.95165591397849458</v>
      </c>
      <c r="P69" s="97" t="e">
        <f t="shared" si="2"/>
        <v>#DIV/0!</v>
      </c>
      <c r="Q69" s="87"/>
    </row>
    <row r="70" spans="1:17">
      <c r="A70" s="85" t="s">
        <v>178</v>
      </c>
      <c r="B70" s="86" t="s">
        <v>58</v>
      </c>
      <c r="C70" s="86" t="s">
        <v>606</v>
      </c>
      <c r="D70" s="86" t="s">
        <v>590</v>
      </c>
      <c r="E70" s="86" t="s">
        <v>93</v>
      </c>
      <c r="F70" s="89">
        <v>0</v>
      </c>
      <c r="G70" s="89">
        <v>280000</v>
      </c>
      <c r="H70" s="89">
        <v>0</v>
      </c>
      <c r="I70" s="89">
        <v>0</v>
      </c>
      <c r="J70" s="89">
        <v>0</v>
      </c>
      <c r="K70" s="89">
        <v>0</v>
      </c>
      <c r="L70" s="89">
        <v>225966</v>
      </c>
      <c r="M70" s="87"/>
      <c r="N70" s="97" t="e">
        <f t="shared" si="0"/>
        <v>#DIV/0!</v>
      </c>
      <c r="O70" s="97">
        <f t="shared" si="1"/>
        <v>0.80702142857142856</v>
      </c>
      <c r="P70" s="97" t="e">
        <f t="shared" si="2"/>
        <v>#DIV/0!</v>
      </c>
      <c r="Q70" s="87"/>
    </row>
    <row r="71" spans="1:17">
      <c r="A71" s="85" t="s">
        <v>145</v>
      </c>
      <c r="B71" s="86" t="s">
        <v>58</v>
      </c>
      <c r="C71" s="86" t="s">
        <v>608</v>
      </c>
      <c r="D71" s="86" t="s">
        <v>78</v>
      </c>
      <c r="E71" s="86" t="s">
        <v>58</v>
      </c>
      <c r="F71" s="89">
        <v>363050</v>
      </c>
      <c r="G71" s="89">
        <v>363510</v>
      </c>
      <c r="H71" s="89">
        <v>0</v>
      </c>
      <c r="I71" s="89">
        <v>0</v>
      </c>
      <c r="J71" s="89">
        <v>0</v>
      </c>
      <c r="K71" s="89">
        <v>0</v>
      </c>
      <c r="L71" s="89">
        <v>359847.74</v>
      </c>
      <c r="M71" s="89">
        <v>608136.38</v>
      </c>
      <c r="N71" s="97">
        <f t="shared" si="0"/>
        <v>0.99117956204379565</v>
      </c>
      <c r="O71" s="97">
        <f t="shared" si="1"/>
        <v>0.9899252840362025</v>
      </c>
      <c r="P71" s="97">
        <f t="shared" si="2"/>
        <v>0.59172210680768678</v>
      </c>
      <c r="Q71" s="87"/>
    </row>
    <row r="72" spans="1:17" ht="25.5">
      <c r="A72" s="85" t="s">
        <v>146</v>
      </c>
      <c r="B72" s="86" t="s">
        <v>58</v>
      </c>
      <c r="C72" s="86" t="s">
        <v>609</v>
      </c>
      <c r="D72" s="86" t="s">
        <v>78</v>
      </c>
      <c r="E72" s="86" t="s">
        <v>58</v>
      </c>
      <c r="F72" s="89">
        <v>363050</v>
      </c>
      <c r="G72" s="89">
        <v>363510</v>
      </c>
      <c r="H72" s="89">
        <v>0</v>
      </c>
      <c r="I72" s="89">
        <v>0</v>
      </c>
      <c r="J72" s="89">
        <v>0</v>
      </c>
      <c r="K72" s="89">
        <v>0</v>
      </c>
      <c r="L72" s="89">
        <v>359847.74</v>
      </c>
      <c r="M72" s="89">
        <v>608136.38</v>
      </c>
      <c r="N72" s="97">
        <f t="shared" si="0"/>
        <v>0.99117956204379565</v>
      </c>
      <c r="O72" s="97">
        <f t="shared" si="1"/>
        <v>0.9899252840362025</v>
      </c>
      <c r="P72" s="97">
        <f t="shared" si="2"/>
        <v>0.59172210680768678</v>
      </c>
      <c r="Q72" s="87"/>
    </row>
    <row r="73" spans="1:17" ht="63.75">
      <c r="A73" s="85" t="s">
        <v>495</v>
      </c>
      <c r="B73" s="86" t="s">
        <v>58</v>
      </c>
      <c r="C73" s="86" t="s">
        <v>609</v>
      </c>
      <c r="D73" s="86" t="s">
        <v>496</v>
      </c>
      <c r="E73" s="86" t="s">
        <v>58</v>
      </c>
      <c r="F73" s="89">
        <v>363050</v>
      </c>
      <c r="G73" s="89">
        <v>363510</v>
      </c>
      <c r="H73" s="89">
        <v>0</v>
      </c>
      <c r="I73" s="89">
        <v>0</v>
      </c>
      <c r="J73" s="89">
        <v>0</v>
      </c>
      <c r="K73" s="89">
        <v>0</v>
      </c>
      <c r="L73" s="89">
        <v>359847.74</v>
      </c>
      <c r="M73" s="89">
        <v>608136.38</v>
      </c>
      <c r="N73" s="97">
        <f t="shared" si="0"/>
        <v>0.99117956204379565</v>
      </c>
      <c r="O73" s="97">
        <f t="shared" si="1"/>
        <v>0.9899252840362025</v>
      </c>
      <c r="P73" s="97">
        <f t="shared" si="2"/>
        <v>0.59172210680768678</v>
      </c>
      <c r="Q73" s="87"/>
    </row>
    <row r="74" spans="1:17" ht="89.25">
      <c r="A74" s="85" t="s">
        <v>600</v>
      </c>
      <c r="B74" s="86" t="s">
        <v>58</v>
      </c>
      <c r="C74" s="86" t="s">
        <v>609</v>
      </c>
      <c r="D74" s="86" t="s">
        <v>496</v>
      </c>
      <c r="E74" s="86" t="s">
        <v>94</v>
      </c>
      <c r="F74" s="89">
        <v>307000</v>
      </c>
      <c r="G74" s="89">
        <v>307549.78999999998</v>
      </c>
      <c r="H74" s="89">
        <v>0</v>
      </c>
      <c r="I74" s="89">
        <v>0</v>
      </c>
      <c r="J74" s="89">
        <v>0</v>
      </c>
      <c r="K74" s="89">
        <v>0</v>
      </c>
      <c r="L74" s="89">
        <v>303887.53000000003</v>
      </c>
      <c r="M74" s="87"/>
      <c r="N74" s="97">
        <f t="shared" si="0"/>
        <v>0.98986166123778507</v>
      </c>
      <c r="O74" s="97">
        <f t="shared" si="1"/>
        <v>0.98809213948739827</v>
      </c>
      <c r="P74" s="97" t="e">
        <f t="shared" si="2"/>
        <v>#DIV/0!</v>
      </c>
      <c r="Q74" s="87"/>
    </row>
    <row r="75" spans="1:17" ht="38.25">
      <c r="A75" s="85" t="s">
        <v>177</v>
      </c>
      <c r="B75" s="86" t="s">
        <v>58</v>
      </c>
      <c r="C75" s="86" t="s">
        <v>609</v>
      </c>
      <c r="D75" s="86" t="s">
        <v>496</v>
      </c>
      <c r="E75" s="86" t="s">
        <v>89</v>
      </c>
      <c r="F75" s="89">
        <v>56050</v>
      </c>
      <c r="G75" s="89">
        <v>55960.21</v>
      </c>
      <c r="H75" s="89">
        <v>0</v>
      </c>
      <c r="I75" s="89">
        <v>0</v>
      </c>
      <c r="J75" s="89">
        <v>0</v>
      </c>
      <c r="K75" s="89">
        <v>0</v>
      </c>
      <c r="L75" s="89">
        <v>55960.21</v>
      </c>
      <c r="M75" s="87"/>
      <c r="N75" s="97">
        <f t="shared" si="0"/>
        <v>0.99839803746654776</v>
      </c>
      <c r="O75" s="97">
        <f t="shared" si="1"/>
        <v>1</v>
      </c>
      <c r="P75" s="97" t="e">
        <f t="shared" si="2"/>
        <v>#DIV/0!</v>
      </c>
      <c r="Q75" s="87"/>
    </row>
    <row r="76" spans="1:17" ht="25.5">
      <c r="A76" s="85" t="s">
        <v>127</v>
      </c>
      <c r="B76" s="86" t="s">
        <v>58</v>
      </c>
      <c r="C76" s="86" t="s">
        <v>610</v>
      </c>
      <c r="D76" s="86" t="s">
        <v>78</v>
      </c>
      <c r="E76" s="86" t="s">
        <v>58</v>
      </c>
      <c r="F76" s="89">
        <v>1057000</v>
      </c>
      <c r="G76" s="89">
        <v>1330000</v>
      </c>
      <c r="H76" s="89">
        <v>0</v>
      </c>
      <c r="I76" s="89">
        <v>0</v>
      </c>
      <c r="J76" s="89">
        <v>0</v>
      </c>
      <c r="K76" s="89">
        <v>0</v>
      </c>
      <c r="L76" s="89">
        <v>871807.71</v>
      </c>
      <c r="M76" s="89">
        <v>425520.3</v>
      </c>
      <c r="N76" s="97">
        <f t="shared" si="0"/>
        <v>0.82479442762535471</v>
      </c>
      <c r="O76" s="97">
        <f t="shared" si="1"/>
        <v>0.6554945187969925</v>
      </c>
      <c r="P76" s="97">
        <f t="shared" si="2"/>
        <v>2.0488040406062882</v>
      </c>
      <c r="Q76" s="87"/>
    </row>
    <row r="77" spans="1:17" ht="44.25" customHeight="1">
      <c r="A77" s="85" t="s">
        <v>240</v>
      </c>
      <c r="B77" s="86" t="s">
        <v>58</v>
      </c>
      <c r="C77" s="86" t="s">
        <v>611</v>
      </c>
      <c r="D77" s="86" t="s">
        <v>78</v>
      </c>
      <c r="E77" s="86" t="s">
        <v>58</v>
      </c>
      <c r="F77" s="89">
        <v>207000</v>
      </c>
      <c r="G77" s="89">
        <v>407000</v>
      </c>
      <c r="H77" s="89">
        <v>0</v>
      </c>
      <c r="I77" s="89">
        <v>0</v>
      </c>
      <c r="J77" s="89">
        <v>0</v>
      </c>
      <c r="K77" s="89">
        <v>0</v>
      </c>
      <c r="L77" s="89">
        <v>240476.07</v>
      </c>
      <c r="M77" s="89">
        <v>262564.09999999998</v>
      </c>
      <c r="N77" s="97">
        <f t="shared" si="0"/>
        <v>1.1617201449275363</v>
      </c>
      <c r="O77" s="97">
        <f t="shared" si="1"/>
        <v>0.59085029484029483</v>
      </c>
      <c r="P77" s="97">
        <f t="shared" si="2"/>
        <v>0.91587566617066096</v>
      </c>
      <c r="Q77" s="151" t="s">
        <v>1045</v>
      </c>
    </row>
    <row r="78" spans="1:17" ht="51">
      <c r="A78" s="85" t="s">
        <v>409</v>
      </c>
      <c r="B78" s="86" t="s">
        <v>58</v>
      </c>
      <c r="C78" s="86" t="s">
        <v>611</v>
      </c>
      <c r="D78" s="86" t="s">
        <v>112</v>
      </c>
      <c r="E78" s="86" t="s">
        <v>58</v>
      </c>
      <c r="F78" s="89">
        <v>207000</v>
      </c>
      <c r="G78" s="89">
        <v>407000</v>
      </c>
      <c r="H78" s="89">
        <v>0</v>
      </c>
      <c r="I78" s="89">
        <v>0</v>
      </c>
      <c r="J78" s="89">
        <v>0</v>
      </c>
      <c r="K78" s="89">
        <v>0</v>
      </c>
      <c r="L78" s="89">
        <v>240476.07</v>
      </c>
      <c r="M78" s="87"/>
      <c r="N78" s="97">
        <f t="shared" ref="N78:N141" si="3">L78/F78</f>
        <v>1.1617201449275363</v>
      </c>
      <c r="O78" s="97">
        <f t="shared" ref="O78:O141" si="4">L78/G78</f>
        <v>0.59085029484029483</v>
      </c>
      <c r="P78" s="97" t="e">
        <f t="shared" ref="P78:P141" si="5">L78/M78</f>
        <v>#DIV/0!</v>
      </c>
      <c r="Q78" s="87"/>
    </row>
    <row r="79" spans="1:17" ht="38.25">
      <c r="A79" s="85" t="s">
        <v>177</v>
      </c>
      <c r="B79" s="86" t="s">
        <v>58</v>
      </c>
      <c r="C79" s="86" t="s">
        <v>611</v>
      </c>
      <c r="D79" s="86" t="s">
        <v>112</v>
      </c>
      <c r="E79" s="86" t="s">
        <v>89</v>
      </c>
      <c r="F79" s="89">
        <v>207000</v>
      </c>
      <c r="G79" s="89">
        <v>407000</v>
      </c>
      <c r="H79" s="89">
        <v>0</v>
      </c>
      <c r="I79" s="89">
        <v>0</v>
      </c>
      <c r="J79" s="89">
        <v>0</v>
      </c>
      <c r="K79" s="89">
        <v>0</v>
      </c>
      <c r="L79" s="89">
        <v>240476.07</v>
      </c>
      <c r="M79" s="87"/>
      <c r="N79" s="97">
        <f t="shared" si="3"/>
        <v>1.1617201449275363</v>
      </c>
      <c r="O79" s="97">
        <f t="shared" si="4"/>
        <v>0.59085029484029483</v>
      </c>
      <c r="P79" s="97" t="e">
        <f t="shared" si="5"/>
        <v>#DIV/0!</v>
      </c>
      <c r="Q79" s="87"/>
    </row>
    <row r="80" spans="1:17" ht="51">
      <c r="A80" s="85" t="s">
        <v>301</v>
      </c>
      <c r="B80" s="86" t="s">
        <v>58</v>
      </c>
      <c r="C80" s="86" t="s">
        <v>612</v>
      </c>
      <c r="D80" s="86" t="s">
        <v>78</v>
      </c>
      <c r="E80" s="86" t="s">
        <v>58</v>
      </c>
      <c r="F80" s="89">
        <v>830000</v>
      </c>
      <c r="G80" s="89">
        <v>830000</v>
      </c>
      <c r="H80" s="89">
        <v>0</v>
      </c>
      <c r="I80" s="89">
        <v>0</v>
      </c>
      <c r="J80" s="89">
        <v>0</v>
      </c>
      <c r="K80" s="89">
        <v>0</v>
      </c>
      <c r="L80" s="89">
        <v>542196.75</v>
      </c>
      <c r="M80" s="89">
        <v>162956.20000000001</v>
      </c>
      <c r="N80" s="97">
        <f t="shared" si="3"/>
        <v>0.65324909638554218</v>
      </c>
      <c r="O80" s="97">
        <f t="shared" si="4"/>
        <v>0.65324909638554218</v>
      </c>
      <c r="P80" s="97">
        <f t="shared" si="5"/>
        <v>3.3272545015163582</v>
      </c>
      <c r="Q80" s="87" t="s">
        <v>1042</v>
      </c>
    </row>
    <row r="81" spans="1:17" ht="38.25">
      <c r="A81" s="85" t="s">
        <v>410</v>
      </c>
      <c r="B81" s="86" t="s">
        <v>58</v>
      </c>
      <c r="C81" s="86" t="s">
        <v>612</v>
      </c>
      <c r="D81" s="86" t="s">
        <v>387</v>
      </c>
      <c r="E81" s="86" t="s">
        <v>58</v>
      </c>
      <c r="F81" s="89">
        <v>830000</v>
      </c>
      <c r="G81" s="89">
        <v>830000</v>
      </c>
      <c r="H81" s="89">
        <v>0</v>
      </c>
      <c r="I81" s="89">
        <v>0</v>
      </c>
      <c r="J81" s="89">
        <v>0</v>
      </c>
      <c r="K81" s="89">
        <v>0</v>
      </c>
      <c r="L81" s="89">
        <v>542196.75</v>
      </c>
      <c r="M81" s="87"/>
      <c r="N81" s="97">
        <f t="shared" si="3"/>
        <v>0.65324909638554218</v>
      </c>
      <c r="O81" s="97">
        <f t="shared" si="4"/>
        <v>0.65324909638554218</v>
      </c>
      <c r="P81" s="97" t="e">
        <f t="shared" si="5"/>
        <v>#DIV/0!</v>
      </c>
      <c r="Q81" s="87"/>
    </row>
    <row r="82" spans="1:17" ht="38.25">
      <c r="A82" s="85" t="s">
        <v>177</v>
      </c>
      <c r="B82" s="86" t="s">
        <v>58</v>
      </c>
      <c r="C82" s="86" t="s">
        <v>612</v>
      </c>
      <c r="D82" s="86" t="s">
        <v>387</v>
      </c>
      <c r="E82" s="86" t="s">
        <v>89</v>
      </c>
      <c r="F82" s="89">
        <v>830000</v>
      </c>
      <c r="G82" s="89">
        <v>830000</v>
      </c>
      <c r="H82" s="89">
        <v>0</v>
      </c>
      <c r="I82" s="89">
        <v>0</v>
      </c>
      <c r="J82" s="89">
        <v>0</v>
      </c>
      <c r="K82" s="89">
        <v>0</v>
      </c>
      <c r="L82" s="89">
        <v>542196.75</v>
      </c>
      <c r="M82" s="87"/>
      <c r="N82" s="97">
        <f t="shared" si="3"/>
        <v>0.65324909638554218</v>
      </c>
      <c r="O82" s="97">
        <f t="shared" si="4"/>
        <v>0.65324909638554218</v>
      </c>
      <c r="P82" s="97" t="e">
        <f t="shared" si="5"/>
        <v>#DIV/0!</v>
      </c>
      <c r="Q82" s="87"/>
    </row>
    <row r="83" spans="1:17" ht="54.75" customHeight="1">
      <c r="A83" s="85" t="s">
        <v>128</v>
      </c>
      <c r="B83" s="86" t="s">
        <v>58</v>
      </c>
      <c r="C83" s="86" t="s">
        <v>613</v>
      </c>
      <c r="D83" s="86" t="s">
        <v>78</v>
      </c>
      <c r="E83" s="86" t="s">
        <v>58</v>
      </c>
      <c r="F83" s="89">
        <v>20000</v>
      </c>
      <c r="G83" s="89">
        <v>93000</v>
      </c>
      <c r="H83" s="89">
        <v>0</v>
      </c>
      <c r="I83" s="89">
        <v>0</v>
      </c>
      <c r="J83" s="89">
        <v>0</v>
      </c>
      <c r="K83" s="89">
        <v>0</v>
      </c>
      <c r="L83" s="89">
        <v>89134.89</v>
      </c>
      <c r="M83" s="87"/>
      <c r="N83" s="97">
        <f t="shared" si="3"/>
        <v>4.4567445000000001</v>
      </c>
      <c r="O83" s="97">
        <f t="shared" si="4"/>
        <v>0.95843967741935487</v>
      </c>
      <c r="P83" s="97" t="e">
        <f t="shared" si="5"/>
        <v>#DIV/0!</v>
      </c>
      <c r="Q83" s="151" t="s">
        <v>1043</v>
      </c>
    </row>
    <row r="84" spans="1:17" ht="51">
      <c r="A84" s="85" t="s">
        <v>411</v>
      </c>
      <c r="B84" s="86" t="s">
        <v>58</v>
      </c>
      <c r="C84" s="86" t="s">
        <v>613</v>
      </c>
      <c r="D84" s="86" t="s">
        <v>110</v>
      </c>
      <c r="E84" s="86" t="s">
        <v>58</v>
      </c>
      <c r="F84" s="89">
        <v>10000</v>
      </c>
      <c r="G84" s="89">
        <v>10000</v>
      </c>
      <c r="H84" s="89">
        <v>0</v>
      </c>
      <c r="I84" s="89">
        <v>0</v>
      </c>
      <c r="J84" s="89">
        <v>0</v>
      </c>
      <c r="K84" s="89">
        <v>0</v>
      </c>
      <c r="L84" s="89">
        <v>9860</v>
      </c>
      <c r="M84" s="87"/>
      <c r="N84" s="97">
        <f t="shared" si="3"/>
        <v>0.98599999999999999</v>
      </c>
      <c r="O84" s="97">
        <f t="shared" si="4"/>
        <v>0.98599999999999999</v>
      </c>
      <c r="P84" s="97" t="e">
        <f t="shared" si="5"/>
        <v>#DIV/0!</v>
      </c>
      <c r="Q84" s="87"/>
    </row>
    <row r="85" spans="1:17" ht="38.25">
      <c r="A85" s="85" t="s">
        <v>177</v>
      </c>
      <c r="B85" s="86" t="s">
        <v>58</v>
      </c>
      <c r="C85" s="86" t="s">
        <v>613</v>
      </c>
      <c r="D85" s="86" t="s">
        <v>110</v>
      </c>
      <c r="E85" s="86" t="s">
        <v>89</v>
      </c>
      <c r="F85" s="89">
        <v>10000</v>
      </c>
      <c r="G85" s="89">
        <v>10000</v>
      </c>
      <c r="H85" s="89">
        <v>0</v>
      </c>
      <c r="I85" s="89">
        <v>0</v>
      </c>
      <c r="J85" s="89">
        <v>0</v>
      </c>
      <c r="K85" s="89">
        <v>0</v>
      </c>
      <c r="L85" s="89">
        <v>9860</v>
      </c>
      <c r="M85" s="87"/>
      <c r="N85" s="97">
        <f t="shared" si="3"/>
        <v>0.98599999999999999</v>
      </c>
      <c r="O85" s="97">
        <f t="shared" si="4"/>
        <v>0.98599999999999999</v>
      </c>
      <c r="P85" s="97" t="e">
        <f t="shared" si="5"/>
        <v>#DIV/0!</v>
      </c>
      <c r="Q85" s="87"/>
    </row>
    <row r="86" spans="1:17" ht="63.75">
      <c r="A86" s="85" t="s">
        <v>184</v>
      </c>
      <c r="B86" s="86" t="s">
        <v>58</v>
      </c>
      <c r="C86" s="86" t="s">
        <v>613</v>
      </c>
      <c r="D86" s="86" t="s">
        <v>109</v>
      </c>
      <c r="E86" s="86" t="s">
        <v>58</v>
      </c>
      <c r="F86" s="89">
        <v>10000</v>
      </c>
      <c r="G86" s="89">
        <v>3000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7"/>
      <c r="N86" s="97">
        <f t="shared" si="3"/>
        <v>0</v>
      </c>
      <c r="O86" s="97">
        <f t="shared" si="4"/>
        <v>0</v>
      </c>
      <c r="P86" s="97" t="e">
        <f t="shared" si="5"/>
        <v>#DIV/0!</v>
      </c>
      <c r="Q86" s="87"/>
    </row>
    <row r="87" spans="1:17" ht="38.25">
      <c r="A87" s="85" t="s">
        <v>177</v>
      </c>
      <c r="B87" s="86" t="s">
        <v>58</v>
      </c>
      <c r="C87" s="86" t="s">
        <v>613</v>
      </c>
      <c r="D87" s="86" t="s">
        <v>109</v>
      </c>
      <c r="E87" s="86" t="s">
        <v>89</v>
      </c>
      <c r="F87" s="89">
        <v>10000</v>
      </c>
      <c r="G87" s="89">
        <v>3000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7"/>
      <c r="N87" s="97">
        <f t="shared" si="3"/>
        <v>0</v>
      </c>
      <c r="O87" s="97">
        <f t="shared" si="4"/>
        <v>0</v>
      </c>
      <c r="P87" s="97" t="e">
        <f t="shared" si="5"/>
        <v>#DIV/0!</v>
      </c>
      <c r="Q87" s="87"/>
    </row>
    <row r="88" spans="1:17" ht="51">
      <c r="A88" s="85" t="s">
        <v>614</v>
      </c>
      <c r="B88" s="86" t="s">
        <v>58</v>
      </c>
      <c r="C88" s="86" t="s">
        <v>613</v>
      </c>
      <c r="D88" s="86" t="s">
        <v>589</v>
      </c>
      <c r="E88" s="86" t="s">
        <v>58</v>
      </c>
      <c r="F88" s="89">
        <v>0</v>
      </c>
      <c r="G88" s="89">
        <v>80000</v>
      </c>
      <c r="H88" s="89">
        <v>0</v>
      </c>
      <c r="I88" s="89">
        <v>0</v>
      </c>
      <c r="J88" s="89">
        <v>0</v>
      </c>
      <c r="K88" s="89">
        <v>0</v>
      </c>
      <c r="L88" s="89">
        <v>79274.89</v>
      </c>
      <c r="M88" s="87"/>
      <c r="N88" s="97" t="e">
        <f t="shared" si="3"/>
        <v>#DIV/0!</v>
      </c>
      <c r="O88" s="97">
        <f t="shared" si="4"/>
        <v>0.99093612499999995</v>
      </c>
      <c r="P88" s="97" t="e">
        <f t="shared" si="5"/>
        <v>#DIV/0!</v>
      </c>
      <c r="Q88" s="87"/>
    </row>
    <row r="89" spans="1:17" ht="38.25">
      <c r="A89" s="85" t="s">
        <v>177</v>
      </c>
      <c r="B89" s="86" t="s">
        <v>58</v>
      </c>
      <c r="C89" s="86" t="s">
        <v>613</v>
      </c>
      <c r="D89" s="86" t="s">
        <v>589</v>
      </c>
      <c r="E89" s="86" t="s">
        <v>89</v>
      </c>
      <c r="F89" s="89">
        <v>0</v>
      </c>
      <c r="G89" s="89">
        <v>80000</v>
      </c>
      <c r="H89" s="89">
        <v>0</v>
      </c>
      <c r="I89" s="89">
        <v>0</v>
      </c>
      <c r="J89" s="89">
        <v>0</v>
      </c>
      <c r="K89" s="89">
        <v>0</v>
      </c>
      <c r="L89" s="89">
        <v>79274.89</v>
      </c>
      <c r="M89" s="87"/>
      <c r="N89" s="97" t="e">
        <f t="shared" si="3"/>
        <v>#DIV/0!</v>
      </c>
      <c r="O89" s="97">
        <f t="shared" si="4"/>
        <v>0.99093612499999995</v>
      </c>
      <c r="P89" s="97" t="e">
        <f t="shared" si="5"/>
        <v>#DIV/0!</v>
      </c>
      <c r="Q89" s="87"/>
    </row>
    <row r="90" spans="1:17">
      <c r="A90" s="85" t="s">
        <v>129</v>
      </c>
      <c r="B90" s="86" t="s">
        <v>58</v>
      </c>
      <c r="C90" s="86" t="s">
        <v>615</v>
      </c>
      <c r="D90" s="86" t="s">
        <v>78</v>
      </c>
      <c r="E90" s="86" t="s">
        <v>58</v>
      </c>
      <c r="F90" s="89">
        <v>46280095.950000003</v>
      </c>
      <c r="G90" s="89">
        <v>57516749.509999998</v>
      </c>
      <c r="H90" s="89">
        <v>0</v>
      </c>
      <c r="I90" s="89">
        <v>0</v>
      </c>
      <c r="J90" s="89">
        <v>0</v>
      </c>
      <c r="K90" s="89">
        <v>0</v>
      </c>
      <c r="L90" s="89">
        <v>46885866.009999998</v>
      </c>
      <c r="M90" s="89">
        <v>27661531.199999999</v>
      </c>
      <c r="N90" s="97">
        <f t="shared" si="3"/>
        <v>1.0130892135715202</v>
      </c>
      <c r="O90" s="97">
        <f t="shared" si="4"/>
        <v>0.81516891009023917</v>
      </c>
      <c r="P90" s="97">
        <f t="shared" si="5"/>
        <v>1.6949844775765703</v>
      </c>
      <c r="Q90" s="87"/>
    </row>
    <row r="91" spans="1:17">
      <c r="A91" s="85" t="s">
        <v>130</v>
      </c>
      <c r="B91" s="86" t="s">
        <v>58</v>
      </c>
      <c r="C91" s="86" t="s">
        <v>616</v>
      </c>
      <c r="D91" s="86" t="s">
        <v>78</v>
      </c>
      <c r="E91" s="86" t="s">
        <v>58</v>
      </c>
      <c r="F91" s="89">
        <v>70000</v>
      </c>
      <c r="G91" s="89">
        <v>55701</v>
      </c>
      <c r="H91" s="89">
        <v>0</v>
      </c>
      <c r="I91" s="89">
        <v>0</v>
      </c>
      <c r="J91" s="89">
        <v>0</v>
      </c>
      <c r="K91" s="89">
        <v>0</v>
      </c>
      <c r="L91" s="89">
        <v>55701</v>
      </c>
      <c r="M91" s="89">
        <v>45902.17</v>
      </c>
      <c r="N91" s="97">
        <f t="shared" si="3"/>
        <v>0.79572857142857145</v>
      </c>
      <c r="O91" s="97">
        <f t="shared" si="4"/>
        <v>1</v>
      </c>
      <c r="P91" s="97">
        <f t="shared" si="5"/>
        <v>1.2134720428249908</v>
      </c>
      <c r="Q91" s="87" t="s">
        <v>1042</v>
      </c>
    </row>
    <row r="92" spans="1:17" ht="25.5">
      <c r="A92" s="85" t="s">
        <v>186</v>
      </c>
      <c r="B92" s="86" t="s">
        <v>58</v>
      </c>
      <c r="C92" s="86" t="s">
        <v>616</v>
      </c>
      <c r="D92" s="86" t="s">
        <v>315</v>
      </c>
      <c r="E92" s="86" t="s">
        <v>58</v>
      </c>
      <c r="F92" s="89">
        <v>70000</v>
      </c>
      <c r="G92" s="89">
        <v>55701</v>
      </c>
      <c r="H92" s="89">
        <v>0</v>
      </c>
      <c r="I92" s="89">
        <v>0</v>
      </c>
      <c r="J92" s="89">
        <v>0</v>
      </c>
      <c r="K92" s="89">
        <v>0</v>
      </c>
      <c r="L92" s="89">
        <v>55701</v>
      </c>
      <c r="M92" s="89"/>
      <c r="N92" s="97">
        <f t="shared" si="3"/>
        <v>0.79572857142857145</v>
      </c>
      <c r="O92" s="97">
        <f t="shared" si="4"/>
        <v>1</v>
      </c>
      <c r="P92" s="97" t="e">
        <f t="shared" si="5"/>
        <v>#DIV/0!</v>
      </c>
      <c r="Q92" s="87"/>
    </row>
    <row r="93" spans="1:17" ht="38.25">
      <c r="A93" s="85" t="s">
        <v>201</v>
      </c>
      <c r="B93" s="86" t="s">
        <v>58</v>
      </c>
      <c r="C93" s="86" t="s">
        <v>616</v>
      </c>
      <c r="D93" s="86" t="s">
        <v>315</v>
      </c>
      <c r="E93" s="86" t="s">
        <v>76</v>
      </c>
      <c r="F93" s="89">
        <v>70000</v>
      </c>
      <c r="G93" s="89">
        <v>55701</v>
      </c>
      <c r="H93" s="89">
        <v>0</v>
      </c>
      <c r="I93" s="89">
        <v>0</v>
      </c>
      <c r="J93" s="89">
        <v>0</v>
      </c>
      <c r="K93" s="89">
        <v>0</v>
      </c>
      <c r="L93" s="89">
        <v>55701</v>
      </c>
      <c r="M93" s="89"/>
      <c r="N93" s="97">
        <f t="shared" si="3"/>
        <v>0.79572857142857145</v>
      </c>
      <c r="O93" s="97">
        <f t="shared" si="4"/>
        <v>1</v>
      </c>
      <c r="P93" s="97" t="e">
        <f t="shared" si="5"/>
        <v>#DIV/0!</v>
      </c>
      <c r="Q93" s="87"/>
    </row>
    <row r="94" spans="1:17">
      <c r="A94" s="85" t="s">
        <v>147</v>
      </c>
      <c r="B94" s="86" t="s">
        <v>58</v>
      </c>
      <c r="C94" s="86" t="s">
        <v>617</v>
      </c>
      <c r="D94" s="86" t="s">
        <v>78</v>
      </c>
      <c r="E94" s="86" t="s">
        <v>58</v>
      </c>
      <c r="F94" s="89">
        <v>848222.22</v>
      </c>
      <c r="G94" s="89">
        <v>898600</v>
      </c>
      <c r="H94" s="89">
        <v>0</v>
      </c>
      <c r="I94" s="89">
        <v>0</v>
      </c>
      <c r="J94" s="89">
        <v>0</v>
      </c>
      <c r="K94" s="89">
        <v>0</v>
      </c>
      <c r="L94" s="89">
        <v>898600</v>
      </c>
      <c r="M94" s="89">
        <v>773400</v>
      </c>
      <c r="N94" s="97">
        <f t="shared" si="3"/>
        <v>1.0593921955970453</v>
      </c>
      <c r="O94" s="97">
        <f t="shared" si="4"/>
        <v>1</v>
      </c>
      <c r="P94" s="97">
        <f t="shared" si="5"/>
        <v>1.1618825963279027</v>
      </c>
      <c r="Q94" s="87"/>
    </row>
    <row r="95" spans="1:17" ht="25.5">
      <c r="A95" s="85" t="s">
        <v>412</v>
      </c>
      <c r="B95" s="86" t="s">
        <v>58</v>
      </c>
      <c r="C95" s="86" t="s">
        <v>617</v>
      </c>
      <c r="D95" s="86" t="s">
        <v>388</v>
      </c>
      <c r="E95" s="86" t="s">
        <v>58</v>
      </c>
      <c r="F95" s="89">
        <v>668000</v>
      </c>
      <c r="G95" s="89">
        <v>668340</v>
      </c>
      <c r="H95" s="89">
        <v>0</v>
      </c>
      <c r="I95" s="89">
        <v>0</v>
      </c>
      <c r="J95" s="89">
        <v>0</v>
      </c>
      <c r="K95" s="89">
        <v>0</v>
      </c>
      <c r="L95" s="89">
        <v>668340</v>
      </c>
      <c r="M95" s="87"/>
      <c r="N95" s="97">
        <f t="shared" si="3"/>
        <v>1.0005089820359281</v>
      </c>
      <c r="O95" s="97">
        <f t="shared" si="4"/>
        <v>1</v>
      </c>
      <c r="P95" s="97" t="e">
        <f t="shared" si="5"/>
        <v>#DIV/0!</v>
      </c>
      <c r="Q95" s="87"/>
    </row>
    <row r="96" spans="1:17" ht="38.25">
      <c r="A96" s="85" t="s">
        <v>177</v>
      </c>
      <c r="B96" s="86" t="s">
        <v>58</v>
      </c>
      <c r="C96" s="86" t="s">
        <v>617</v>
      </c>
      <c r="D96" s="86" t="s">
        <v>388</v>
      </c>
      <c r="E96" s="86" t="s">
        <v>89</v>
      </c>
      <c r="F96" s="89">
        <v>668000</v>
      </c>
      <c r="G96" s="89">
        <v>668340</v>
      </c>
      <c r="H96" s="89">
        <v>0</v>
      </c>
      <c r="I96" s="89">
        <v>0</v>
      </c>
      <c r="J96" s="89">
        <v>0</v>
      </c>
      <c r="K96" s="89">
        <v>0</v>
      </c>
      <c r="L96" s="89">
        <v>668340</v>
      </c>
      <c r="M96" s="87"/>
      <c r="N96" s="97">
        <f t="shared" si="3"/>
        <v>1.0005089820359281</v>
      </c>
      <c r="O96" s="97">
        <f t="shared" si="4"/>
        <v>1</v>
      </c>
      <c r="P96" s="97" t="e">
        <f t="shared" si="5"/>
        <v>#DIV/0!</v>
      </c>
      <c r="Q96" s="87"/>
    </row>
    <row r="97" spans="1:17" ht="26.25" customHeight="1">
      <c r="A97" s="85" t="s">
        <v>413</v>
      </c>
      <c r="B97" s="86" t="s">
        <v>58</v>
      </c>
      <c r="C97" s="86" t="s">
        <v>617</v>
      </c>
      <c r="D97" s="86" t="s">
        <v>389</v>
      </c>
      <c r="E97" s="86" t="s">
        <v>58</v>
      </c>
      <c r="F97" s="89">
        <v>74222.22</v>
      </c>
      <c r="G97" s="89">
        <v>124260</v>
      </c>
      <c r="H97" s="89">
        <v>0</v>
      </c>
      <c r="I97" s="89">
        <v>0</v>
      </c>
      <c r="J97" s="89">
        <v>0</v>
      </c>
      <c r="K97" s="89">
        <v>0</v>
      </c>
      <c r="L97" s="89">
        <v>124260</v>
      </c>
      <c r="M97" s="87"/>
      <c r="N97" s="97">
        <f t="shared" si="3"/>
        <v>1.6741617267713091</v>
      </c>
      <c r="O97" s="97">
        <f t="shared" si="4"/>
        <v>1</v>
      </c>
      <c r="P97" s="97" t="e">
        <f t="shared" si="5"/>
        <v>#DIV/0!</v>
      </c>
      <c r="Q97" s="87"/>
    </row>
    <row r="98" spans="1:17" ht="38.25">
      <c r="A98" s="85" t="s">
        <v>177</v>
      </c>
      <c r="B98" s="86" t="s">
        <v>58</v>
      </c>
      <c r="C98" s="86" t="s">
        <v>617</v>
      </c>
      <c r="D98" s="86" t="s">
        <v>389</v>
      </c>
      <c r="E98" s="86" t="s">
        <v>89</v>
      </c>
      <c r="F98" s="89">
        <v>74222.22</v>
      </c>
      <c r="G98" s="89">
        <v>124260</v>
      </c>
      <c r="H98" s="89">
        <v>0</v>
      </c>
      <c r="I98" s="89">
        <v>0</v>
      </c>
      <c r="J98" s="89">
        <v>0</v>
      </c>
      <c r="K98" s="89">
        <v>0</v>
      </c>
      <c r="L98" s="89">
        <v>124260</v>
      </c>
      <c r="M98" s="87"/>
      <c r="N98" s="97">
        <f t="shared" si="3"/>
        <v>1.6741617267713091</v>
      </c>
      <c r="O98" s="97">
        <f t="shared" si="4"/>
        <v>1</v>
      </c>
      <c r="P98" s="97" t="e">
        <f t="shared" si="5"/>
        <v>#DIV/0!</v>
      </c>
      <c r="Q98" s="87"/>
    </row>
    <row r="99" spans="1:17" ht="51">
      <c r="A99" s="85" t="s">
        <v>298</v>
      </c>
      <c r="B99" s="86" t="s">
        <v>58</v>
      </c>
      <c r="C99" s="86" t="s">
        <v>617</v>
      </c>
      <c r="D99" s="86" t="s">
        <v>293</v>
      </c>
      <c r="E99" s="86" t="s">
        <v>58</v>
      </c>
      <c r="F99" s="89">
        <v>106000</v>
      </c>
      <c r="G99" s="89">
        <v>106000</v>
      </c>
      <c r="H99" s="89">
        <v>0</v>
      </c>
      <c r="I99" s="89">
        <v>0</v>
      </c>
      <c r="J99" s="89">
        <v>0</v>
      </c>
      <c r="K99" s="89">
        <v>0</v>
      </c>
      <c r="L99" s="89">
        <v>106000</v>
      </c>
      <c r="M99" s="87"/>
      <c r="N99" s="97">
        <f t="shared" si="3"/>
        <v>1</v>
      </c>
      <c r="O99" s="97">
        <f t="shared" si="4"/>
        <v>1</v>
      </c>
      <c r="P99" s="97" t="e">
        <f t="shared" si="5"/>
        <v>#DIV/0!</v>
      </c>
      <c r="Q99" s="87"/>
    </row>
    <row r="100" spans="1:17" ht="38.25">
      <c r="A100" s="85" t="s">
        <v>177</v>
      </c>
      <c r="B100" s="86" t="s">
        <v>58</v>
      </c>
      <c r="C100" s="86" t="s">
        <v>617</v>
      </c>
      <c r="D100" s="86" t="s">
        <v>293</v>
      </c>
      <c r="E100" s="86" t="s">
        <v>89</v>
      </c>
      <c r="F100" s="89">
        <v>106000</v>
      </c>
      <c r="G100" s="89">
        <v>106000</v>
      </c>
      <c r="H100" s="89">
        <v>0</v>
      </c>
      <c r="I100" s="89">
        <v>0</v>
      </c>
      <c r="J100" s="89">
        <v>0</v>
      </c>
      <c r="K100" s="89">
        <v>0</v>
      </c>
      <c r="L100" s="89">
        <v>106000</v>
      </c>
      <c r="M100" s="87"/>
      <c r="N100" s="97">
        <f t="shared" si="3"/>
        <v>1</v>
      </c>
      <c r="O100" s="97">
        <f t="shared" si="4"/>
        <v>1</v>
      </c>
      <c r="P100" s="97" t="e">
        <f t="shared" si="5"/>
        <v>#DIV/0!</v>
      </c>
      <c r="Q100" s="87"/>
    </row>
    <row r="101" spans="1:17" ht="72" customHeight="1">
      <c r="A101" s="85" t="s">
        <v>506</v>
      </c>
      <c r="B101" s="86" t="s">
        <v>58</v>
      </c>
      <c r="C101" s="86" t="s">
        <v>618</v>
      </c>
      <c r="D101" s="86" t="s">
        <v>78</v>
      </c>
      <c r="E101" s="86" t="s">
        <v>58</v>
      </c>
      <c r="F101" s="89">
        <v>1116237.3700000001</v>
      </c>
      <c r="G101" s="89">
        <v>1087182.18</v>
      </c>
      <c r="H101" s="89">
        <v>0</v>
      </c>
      <c r="I101" s="89">
        <v>0</v>
      </c>
      <c r="J101" s="89">
        <v>0</v>
      </c>
      <c r="K101" s="89">
        <v>0</v>
      </c>
      <c r="L101" s="89">
        <v>721370.92</v>
      </c>
      <c r="M101" s="87"/>
      <c r="N101" s="97">
        <f t="shared" si="3"/>
        <v>0.64625225725958269</v>
      </c>
      <c r="O101" s="97">
        <f t="shared" si="4"/>
        <v>0.66352349520666365</v>
      </c>
      <c r="P101" s="97" t="e">
        <f t="shared" si="5"/>
        <v>#DIV/0!</v>
      </c>
      <c r="Q101" s="151" t="s">
        <v>1044</v>
      </c>
    </row>
    <row r="102" spans="1:17" ht="127.5">
      <c r="A102" s="85" t="s">
        <v>488</v>
      </c>
      <c r="B102" s="86" t="s">
        <v>58</v>
      </c>
      <c r="C102" s="86" t="s">
        <v>618</v>
      </c>
      <c r="D102" s="86" t="s">
        <v>489</v>
      </c>
      <c r="E102" s="86" t="s">
        <v>58</v>
      </c>
      <c r="F102" s="89">
        <v>1105075</v>
      </c>
      <c r="G102" s="89">
        <v>1076310.3600000001</v>
      </c>
      <c r="H102" s="89">
        <v>0</v>
      </c>
      <c r="I102" s="89">
        <v>0</v>
      </c>
      <c r="J102" s="89">
        <v>0</v>
      </c>
      <c r="K102" s="89">
        <v>0</v>
      </c>
      <c r="L102" s="89">
        <v>714157.21</v>
      </c>
      <c r="M102" s="87"/>
      <c r="N102" s="97">
        <f t="shared" si="3"/>
        <v>0.64625225437187517</v>
      </c>
      <c r="O102" s="97">
        <f t="shared" si="4"/>
        <v>0.66352349335371996</v>
      </c>
      <c r="P102" s="97" t="e">
        <f t="shared" si="5"/>
        <v>#DIV/0!</v>
      </c>
      <c r="Q102" s="87"/>
    </row>
    <row r="103" spans="1:17" ht="38.25">
      <c r="A103" s="85" t="s">
        <v>177</v>
      </c>
      <c r="B103" s="86" t="s">
        <v>58</v>
      </c>
      <c r="C103" s="86" t="s">
        <v>618</v>
      </c>
      <c r="D103" s="86" t="s">
        <v>489</v>
      </c>
      <c r="E103" s="86" t="s">
        <v>89</v>
      </c>
      <c r="F103" s="89">
        <v>1105075</v>
      </c>
      <c r="G103" s="89">
        <v>1076310.3600000001</v>
      </c>
      <c r="H103" s="89">
        <v>0</v>
      </c>
      <c r="I103" s="89">
        <v>0</v>
      </c>
      <c r="J103" s="89">
        <v>0</v>
      </c>
      <c r="K103" s="89">
        <v>0</v>
      </c>
      <c r="L103" s="89">
        <v>714157.21</v>
      </c>
      <c r="M103" s="87"/>
      <c r="N103" s="97">
        <f t="shared" si="3"/>
        <v>0.64625225437187517</v>
      </c>
      <c r="O103" s="97">
        <f t="shared" si="4"/>
        <v>0.66352349335371996</v>
      </c>
      <c r="P103" s="97" t="e">
        <f t="shared" si="5"/>
        <v>#DIV/0!</v>
      </c>
      <c r="Q103" s="87"/>
    </row>
    <row r="104" spans="1:17" ht="140.25">
      <c r="A104" s="85" t="s">
        <v>492</v>
      </c>
      <c r="B104" s="86" t="s">
        <v>58</v>
      </c>
      <c r="C104" s="86" t="s">
        <v>618</v>
      </c>
      <c r="D104" s="86" t="s">
        <v>493</v>
      </c>
      <c r="E104" s="86" t="s">
        <v>58</v>
      </c>
      <c r="F104" s="89">
        <v>11162.37</v>
      </c>
      <c r="G104" s="89">
        <v>10871.82</v>
      </c>
      <c r="H104" s="89">
        <v>0</v>
      </c>
      <c r="I104" s="89">
        <v>0</v>
      </c>
      <c r="J104" s="89">
        <v>0</v>
      </c>
      <c r="K104" s="89">
        <v>0</v>
      </c>
      <c r="L104" s="89">
        <v>7213.71</v>
      </c>
      <c r="M104" s="87"/>
      <c r="N104" s="97">
        <f t="shared" si="3"/>
        <v>0.64625254314271963</v>
      </c>
      <c r="O104" s="97">
        <f t="shared" si="4"/>
        <v>0.66352367864810124</v>
      </c>
      <c r="P104" s="97" t="e">
        <f t="shared" si="5"/>
        <v>#DIV/0!</v>
      </c>
      <c r="Q104" s="87"/>
    </row>
    <row r="105" spans="1:17" ht="38.25">
      <c r="A105" s="85" t="s">
        <v>177</v>
      </c>
      <c r="B105" s="86" t="s">
        <v>58</v>
      </c>
      <c r="C105" s="86" t="s">
        <v>618</v>
      </c>
      <c r="D105" s="86" t="s">
        <v>493</v>
      </c>
      <c r="E105" s="86" t="s">
        <v>89</v>
      </c>
      <c r="F105" s="89">
        <v>11162.37</v>
      </c>
      <c r="G105" s="89">
        <v>10871.82</v>
      </c>
      <c r="H105" s="89">
        <v>0</v>
      </c>
      <c r="I105" s="89">
        <v>0</v>
      </c>
      <c r="J105" s="89">
        <v>0</v>
      </c>
      <c r="K105" s="89">
        <v>0</v>
      </c>
      <c r="L105" s="89">
        <v>7213.71</v>
      </c>
      <c r="M105" s="87"/>
      <c r="N105" s="97">
        <f t="shared" si="3"/>
        <v>0.64625254314271963</v>
      </c>
      <c r="O105" s="97">
        <f t="shared" si="4"/>
        <v>0.66352367864810124</v>
      </c>
      <c r="P105" s="97" t="e">
        <f t="shared" si="5"/>
        <v>#DIV/0!</v>
      </c>
      <c r="Q105" s="87"/>
    </row>
    <row r="106" spans="1:17" ht="25.5">
      <c r="A106" s="85" t="s">
        <v>131</v>
      </c>
      <c r="B106" s="86" t="s">
        <v>58</v>
      </c>
      <c r="C106" s="86" t="s">
        <v>619</v>
      </c>
      <c r="D106" s="86" t="s">
        <v>78</v>
      </c>
      <c r="E106" s="86" t="s">
        <v>58</v>
      </c>
      <c r="F106" s="89">
        <v>43067020.200000003</v>
      </c>
      <c r="G106" s="89">
        <v>54123411.799999997</v>
      </c>
      <c r="H106" s="89">
        <v>0</v>
      </c>
      <c r="I106" s="89">
        <v>0</v>
      </c>
      <c r="J106" s="89">
        <v>0</v>
      </c>
      <c r="K106" s="89">
        <v>0</v>
      </c>
      <c r="L106" s="89">
        <v>44043300.609999999</v>
      </c>
      <c r="M106" s="89">
        <v>25956705.879999999</v>
      </c>
      <c r="N106" s="97">
        <f t="shared" si="3"/>
        <v>1.0226688636795911</v>
      </c>
      <c r="O106" s="97">
        <f t="shared" si="4"/>
        <v>0.81375691489574575</v>
      </c>
      <c r="P106" s="97">
        <f t="shared" si="5"/>
        <v>1.6967985388290727</v>
      </c>
      <c r="Q106" s="151" t="s">
        <v>1002</v>
      </c>
    </row>
    <row r="107" spans="1:17" ht="38.25">
      <c r="A107" s="85" t="s">
        <v>187</v>
      </c>
      <c r="B107" s="86" t="s">
        <v>58</v>
      </c>
      <c r="C107" s="86" t="s">
        <v>619</v>
      </c>
      <c r="D107" s="86" t="s">
        <v>105</v>
      </c>
      <c r="E107" s="86" t="s">
        <v>58</v>
      </c>
      <c r="F107" s="89">
        <v>27965000</v>
      </c>
      <c r="G107" s="89">
        <v>34235480.109999999</v>
      </c>
      <c r="H107" s="89">
        <v>0</v>
      </c>
      <c r="I107" s="89">
        <v>0</v>
      </c>
      <c r="J107" s="89">
        <v>0</v>
      </c>
      <c r="K107" s="89">
        <v>0</v>
      </c>
      <c r="L107" s="89">
        <v>24210575.289999999</v>
      </c>
      <c r="M107" s="87"/>
      <c r="N107" s="97">
        <f t="shared" si="3"/>
        <v>0.86574558519578038</v>
      </c>
      <c r="O107" s="97">
        <f t="shared" si="4"/>
        <v>0.70717791052470802</v>
      </c>
      <c r="P107" s="97" t="e">
        <f t="shared" si="5"/>
        <v>#DIV/0!</v>
      </c>
      <c r="Q107" s="87"/>
    </row>
    <row r="108" spans="1:17" ht="38.25">
      <c r="A108" s="85" t="s">
        <v>177</v>
      </c>
      <c r="B108" s="86" t="s">
        <v>58</v>
      </c>
      <c r="C108" s="86" t="s">
        <v>619</v>
      </c>
      <c r="D108" s="86" t="s">
        <v>105</v>
      </c>
      <c r="E108" s="86" t="s">
        <v>89</v>
      </c>
      <c r="F108" s="89">
        <v>27965000</v>
      </c>
      <c r="G108" s="89">
        <v>34235480.109999999</v>
      </c>
      <c r="H108" s="89">
        <v>0</v>
      </c>
      <c r="I108" s="89">
        <v>0</v>
      </c>
      <c r="J108" s="89">
        <v>0</v>
      </c>
      <c r="K108" s="89">
        <v>0</v>
      </c>
      <c r="L108" s="89">
        <v>24210575.289999999</v>
      </c>
      <c r="M108" s="87"/>
      <c r="N108" s="97">
        <f t="shared" si="3"/>
        <v>0.86574558519578038</v>
      </c>
      <c r="O108" s="97">
        <f t="shared" si="4"/>
        <v>0.70717791052470802</v>
      </c>
      <c r="P108" s="97" t="e">
        <f t="shared" si="5"/>
        <v>#DIV/0!</v>
      </c>
      <c r="Q108" s="87"/>
    </row>
    <row r="109" spans="1:17" ht="76.5" customHeight="1">
      <c r="A109" s="85" t="s">
        <v>620</v>
      </c>
      <c r="B109" s="86" t="s">
        <v>58</v>
      </c>
      <c r="C109" s="86" t="s">
        <v>619</v>
      </c>
      <c r="D109" s="86" t="s">
        <v>588</v>
      </c>
      <c r="E109" s="86" t="s">
        <v>58</v>
      </c>
      <c r="F109" s="89">
        <v>0</v>
      </c>
      <c r="G109" s="89">
        <v>913206.37</v>
      </c>
      <c r="H109" s="89">
        <v>0</v>
      </c>
      <c r="I109" s="89">
        <v>0</v>
      </c>
      <c r="J109" s="89">
        <v>0</v>
      </c>
      <c r="K109" s="89">
        <v>0</v>
      </c>
      <c r="L109" s="89">
        <v>858000</v>
      </c>
      <c r="M109" s="87"/>
      <c r="N109" s="97" t="e">
        <f t="shared" si="3"/>
        <v>#DIV/0!</v>
      </c>
      <c r="O109" s="97">
        <f t="shared" si="4"/>
        <v>0.93954666566769574</v>
      </c>
      <c r="P109" s="97" t="e">
        <f t="shared" si="5"/>
        <v>#DIV/0!</v>
      </c>
      <c r="Q109" s="87"/>
    </row>
    <row r="110" spans="1:17" ht="38.25">
      <c r="A110" s="85" t="s">
        <v>177</v>
      </c>
      <c r="B110" s="86" t="s">
        <v>58</v>
      </c>
      <c r="C110" s="86" t="s">
        <v>619</v>
      </c>
      <c r="D110" s="86" t="s">
        <v>588</v>
      </c>
      <c r="E110" s="86" t="s">
        <v>89</v>
      </c>
      <c r="F110" s="89">
        <v>0</v>
      </c>
      <c r="G110" s="89">
        <v>913206.37</v>
      </c>
      <c r="H110" s="89">
        <v>0</v>
      </c>
      <c r="I110" s="89">
        <v>0</v>
      </c>
      <c r="J110" s="89">
        <v>0</v>
      </c>
      <c r="K110" s="89">
        <v>0</v>
      </c>
      <c r="L110" s="89">
        <v>858000</v>
      </c>
      <c r="M110" s="87"/>
      <c r="N110" s="97" t="e">
        <f t="shared" si="3"/>
        <v>#DIV/0!</v>
      </c>
      <c r="O110" s="97">
        <f t="shared" si="4"/>
        <v>0.93954666566769574</v>
      </c>
      <c r="P110" s="97" t="e">
        <f t="shared" si="5"/>
        <v>#DIV/0!</v>
      </c>
      <c r="Q110" s="87"/>
    </row>
    <row r="111" spans="1:17" ht="32.25" customHeight="1">
      <c r="A111" s="85" t="s">
        <v>188</v>
      </c>
      <c r="B111" s="86" t="s">
        <v>58</v>
      </c>
      <c r="C111" s="86" t="s">
        <v>619</v>
      </c>
      <c r="D111" s="86" t="s">
        <v>64</v>
      </c>
      <c r="E111" s="86" t="s">
        <v>58</v>
      </c>
      <c r="F111" s="89">
        <v>11951000</v>
      </c>
      <c r="G111" s="89">
        <v>14951000</v>
      </c>
      <c r="H111" s="89">
        <v>0</v>
      </c>
      <c r="I111" s="89">
        <v>0</v>
      </c>
      <c r="J111" s="89">
        <v>0</v>
      </c>
      <c r="K111" s="89">
        <v>0</v>
      </c>
      <c r="L111" s="89">
        <v>14951000</v>
      </c>
      <c r="M111" s="87"/>
      <c r="N111" s="97">
        <f t="shared" si="3"/>
        <v>1.2510250188268763</v>
      </c>
      <c r="O111" s="97">
        <f t="shared" si="4"/>
        <v>1</v>
      </c>
      <c r="P111" s="97" t="e">
        <f t="shared" si="5"/>
        <v>#DIV/0!</v>
      </c>
      <c r="Q111" s="87"/>
    </row>
    <row r="112" spans="1:17" ht="38.25">
      <c r="A112" s="85" t="s">
        <v>177</v>
      </c>
      <c r="B112" s="86" t="s">
        <v>58</v>
      </c>
      <c r="C112" s="86" t="s">
        <v>619</v>
      </c>
      <c r="D112" s="86" t="s">
        <v>64</v>
      </c>
      <c r="E112" s="86" t="s">
        <v>89</v>
      </c>
      <c r="F112" s="89">
        <v>11951000</v>
      </c>
      <c r="G112" s="89">
        <v>14951000</v>
      </c>
      <c r="H112" s="89">
        <v>0</v>
      </c>
      <c r="I112" s="89">
        <v>0</v>
      </c>
      <c r="J112" s="89">
        <v>0</v>
      </c>
      <c r="K112" s="89">
        <v>0</v>
      </c>
      <c r="L112" s="89">
        <v>14951000</v>
      </c>
      <c r="M112" s="87"/>
      <c r="N112" s="97">
        <f t="shared" si="3"/>
        <v>1.2510250188268763</v>
      </c>
      <c r="O112" s="97">
        <f t="shared" si="4"/>
        <v>1</v>
      </c>
      <c r="P112" s="97" t="e">
        <f t="shared" si="5"/>
        <v>#DIV/0!</v>
      </c>
      <c r="Q112" s="87"/>
    </row>
    <row r="113" spans="1:17" ht="229.5">
      <c r="A113" s="85" t="s">
        <v>621</v>
      </c>
      <c r="B113" s="86" t="s">
        <v>58</v>
      </c>
      <c r="C113" s="86" t="s">
        <v>619</v>
      </c>
      <c r="D113" s="86" t="s">
        <v>487</v>
      </c>
      <c r="E113" s="86" t="s">
        <v>58</v>
      </c>
      <c r="F113" s="89">
        <v>3000000</v>
      </c>
      <c r="G113" s="89">
        <v>0</v>
      </c>
      <c r="H113" s="89">
        <v>0</v>
      </c>
      <c r="I113" s="89">
        <v>0</v>
      </c>
      <c r="J113" s="89">
        <v>0</v>
      </c>
      <c r="K113" s="89">
        <v>0</v>
      </c>
      <c r="L113" s="89">
        <v>0</v>
      </c>
      <c r="M113" s="87"/>
      <c r="N113" s="97">
        <f t="shared" si="3"/>
        <v>0</v>
      </c>
      <c r="O113" s="97" t="e">
        <f t="shared" si="4"/>
        <v>#DIV/0!</v>
      </c>
      <c r="P113" s="97" t="e">
        <f t="shared" si="5"/>
        <v>#DIV/0!</v>
      </c>
      <c r="Q113" s="87"/>
    </row>
    <row r="114" spans="1:17" ht="38.25">
      <c r="A114" s="85" t="s">
        <v>177</v>
      </c>
      <c r="B114" s="86" t="s">
        <v>58</v>
      </c>
      <c r="C114" s="86" t="s">
        <v>619</v>
      </c>
      <c r="D114" s="86" t="s">
        <v>487</v>
      </c>
      <c r="E114" s="86" t="s">
        <v>89</v>
      </c>
      <c r="F114" s="89">
        <v>3000000</v>
      </c>
      <c r="G114" s="89">
        <v>0</v>
      </c>
      <c r="H114" s="89">
        <v>0</v>
      </c>
      <c r="I114" s="89">
        <v>0</v>
      </c>
      <c r="J114" s="89">
        <v>0</v>
      </c>
      <c r="K114" s="89">
        <v>0</v>
      </c>
      <c r="L114" s="89">
        <v>0</v>
      </c>
      <c r="M114" s="87"/>
      <c r="N114" s="97">
        <f t="shared" si="3"/>
        <v>0</v>
      </c>
      <c r="O114" s="97" t="e">
        <f t="shared" si="4"/>
        <v>#DIV/0!</v>
      </c>
      <c r="P114" s="97" t="e">
        <f t="shared" si="5"/>
        <v>#DIV/0!</v>
      </c>
      <c r="Q114" s="87"/>
    </row>
    <row r="115" spans="1:17" ht="102">
      <c r="A115" s="85" t="s">
        <v>189</v>
      </c>
      <c r="B115" s="86" t="s">
        <v>58</v>
      </c>
      <c r="C115" s="86" t="s">
        <v>619</v>
      </c>
      <c r="D115" s="86" t="s">
        <v>53</v>
      </c>
      <c r="E115" s="86" t="s">
        <v>58</v>
      </c>
      <c r="F115" s="89">
        <v>120717.17</v>
      </c>
      <c r="G115" s="89">
        <v>4023725.32</v>
      </c>
      <c r="H115" s="89">
        <v>0</v>
      </c>
      <c r="I115" s="89">
        <v>0</v>
      </c>
      <c r="J115" s="89">
        <v>0</v>
      </c>
      <c r="K115" s="89">
        <v>0</v>
      </c>
      <c r="L115" s="89">
        <v>4023725.32</v>
      </c>
      <c r="M115" s="87"/>
      <c r="N115" s="97">
        <f t="shared" si="3"/>
        <v>33.331839372974031</v>
      </c>
      <c r="O115" s="97">
        <f t="shared" si="4"/>
        <v>1</v>
      </c>
      <c r="P115" s="97" t="e">
        <f t="shared" si="5"/>
        <v>#DIV/0!</v>
      </c>
      <c r="Q115" s="87"/>
    </row>
    <row r="116" spans="1:17" ht="38.25">
      <c r="A116" s="85" t="s">
        <v>177</v>
      </c>
      <c r="B116" s="86" t="s">
        <v>58</v>
      </c>
      <c r="C116" s="86" t="s">
        <v>619</v>
      </c>
      <c r="D116" s="86" t="s">
        <v>53</v>
      </c>
      <c r="E116" s="86" t="s">
        <v>89</v>
      </c>
      <c r="F116" s="89">
        <v>120717.17</v>
      </c>
      <c r="G116" s="89">
        <v>4023725.32</v>
      </c>
      <c r="H116" s="89">
        <v>0</v>
      </c>
      <c r="I116" s="89">
        <v>0</v>
      </c>
      <c r="J116" s="89">
        <v>0</v>
      </c>
      <c r="K116" s="89">
        <v>0</v>
      </c>
      <c r="L116" s="89">
        <v>4023725.32</v>
      </c>
      <c r="M116" s="87"/>
      <c r="N116" s="97">
        <f t="shared" si="3"/>
        <v>33.331839372974031</v>
      </c>
      <c r="O116" s="97">
        <f t="shared" si="4"/>
        <v>1</v>
      </c>
      <c r="P116" s="97" t="e">
        <f t="shared" si="5"/>
        <v>#DIV/0!</v>
      </c>
      <c r="Q116" s="87"/>
    </row>
    <row r="117" spans="1:17" ht="242.25">
      <c r="A117" s="85" t="s">
        <v>490</v>
      </c>
      <c r="B117" s="86" t="s">
        <v>58</v>
      </c>
      <c r="C117" s="86" t="s">
        <v>619</v>
      </c>
      <c r="D117" s="86" t="s">
        <v>491</v>
      </c>
      <c r="E117" s="86" t="s">
        <v>58</v>
      </c>
      <c r="F117" s="89">
        <v>30303.03</v>
      </c>
      <c r="G117" s="89">
        <v>0</v>
      </c>
      <c r="H117" s="89">
        <v>0</v>
      </c>
      <c r="I117" s="89">
        <v>0</v>
      </c>
      <c r="J117" s="89">
        <v>0</v>
      </c>
      <c r="K117" s="89">
        <v>0</v>
      </c>
      <c r="L117" s="89">
        <v>0</v>
      </c>
      <c r="M117" s="87"/>
      <c r="N117" s="97">
        <f t="shared" si="3"/>
        <v>0</v>
      </c>
      <c r="O117" s="97" t="e">
        <f t="shared" si="4"/>
        <v>#DIV/0!</v>
      </c>
      <c r="P117" s="97" t="e">
        <f t="shared" si="5"/>
        <v>#DIV/0!</v>
      </c>
      <c r="Q117" s="87"/>
    </row>
    <row r="118" spans="1:17" ht="38.25">
      <c r="A118" s="85" t="s">
        <v>177</v>
      </c>
      <c r="B118" s="86" t="s">
        <v>58</v>
      </c>
      <c r="C118" s="86" t="s">
        <v>619</v>
      </c>
      <c r="D118" s="86" t="s">
        <v>491</v>
      </c>
      <c r="E118" s="86" t="s">
        <v>89</v>
      </c>
      <c r="F118" s="89">
        <v>30303.03</v>
      </c>
      <c r="G118" s="89">
        <v>0</v>
      </c>
      <c r="H118" s="89">
        <v>0</v>
      </c>
      <c r="I118" s="89">
        <v>0</v>
      </c>
      <c r="J118" s="89">
        <v>0</v>
      </c>
      <c r="K118" s="89">
        <v>0</v>
      </c>
      <c r="L118" s="89">
        <v>0</v>
      </c>
      <c r="M118" s="87"/>
      <c r="N118" s="97">
        <f t="shared" si="3"/>
        <v>0</v>
      </c>
      <c r="O118" s="97" t="e">
        <f t="shared" si="4"/>
        <v>#DIV/0!</v>
      </c>
      <c r="P118" s="97" t="e">
        <f t="shared" si="5"/>
        <v>#DIV/0!</v>
      </c>
      <c r="Q118" s="87"/>
    </row>
    <row r="119" spans="1:17" ht="25.5">
      <c r="A119" s="85" t="s">
        <v>214</v>
      </c>
      <c r="B119" s="86" t="s">
        <v>58</v>
      </c>
      <c r="C119" s="86" t="s">
        <v>622</v>
      </c>
      <c r="D119" s="86" t="s">
        <v>78</v>
      </c>
      <c r="E119" s="86" t="s">
        <v>58</v>
      </c>
      <c r="F119" s="89">
        <v>1178616.1599999999</v>
      </c>
      <c r="G119" s="89">
        <v>1351854.53</v>
      </c>
      <c r="H119" s="89">
        <v>0</v>
      </c>
      <c r="I119" s="89">
        <v>0</v>
      </c>
      <c r="J119" s="89">
        <v>0</v>
      </c>
      <c r="K119" s="89">
        <v>0</v>
      </c>
      <c r="L119" s="89">
        <v>1166893.48</v>
      </c>
      <c r="M119" s="89">
        <v>885523.15</v>
      </c>
      <c r="N119" s="97">
        <f t="shared" si="3"/>
        <v>0.9900538611315155</v>
      </c>
      <c r="O119" s="97">
        <f t="shared" si="4"/>
        <v>0.86317976831427268</v>
      </c>
      <c r="P119" s="97">
        <f t="shared" si="5"/>
        <v>1.3177447478363495</v>
      </c>
      <c r="Q119" s="87"/>
    </row>
    <row r="120" spans="1:17" ht="63.75">
      <c r="A120" s="85" t="s">
        <v>623</v>
      </c>
      <c r="B120" s="86" t="s">
        <v>58</v>
      </c>
      <c r="C120" s="86" t="s">
        <v>622</v>
      </c>
      <c r="D120" s="86" t="s">
        <v>587</v>
      </c>
      <c r="E120" s="86" t="s">
        <v>58</v>
      </c>
      <c r="F120" s="89">
        <v>0</v>
      </c>
      <c r="G120" s="89">
        <v>17000</v>
      </c>
      <c r="H120" s="89">
        <v>0</v>
      </c>
      <c r="I120" s="89">
        <v>0</v>
      </c>
      <c r="J120" s="89">
        <v>0</v>
      </c>
      <c r="K120" s="89">
        <v>0</v>
      </c>
      <c r="L120" s="89">
        <v>16338.95</v>
      </c>
      <c r="M120" s="87"/>
      <c r="N120" s="97" t="e">
        <f t="shared" si="3"/>
        <v>#DIV/0!</v>
      </c>
      <c r="O120" s="97">
        <f t="shared" si="4"/>
        <v>0.96111470588235304</v>
      </c>
      <c r="P120" s="97" t="e">
        <f t="shared" si="5"/>
        <v>#DIV/0!</v>
      </c>
      <c r="Q120" s="87"/>
    </row>
    <row r="121" spans="1:17" ht="38.25">
      <c r="A121" s="85" t="s">
        <v>201</v>
      </c>
      <c r="B121" s="86" t="s">
        <v>58</v>
      </c>
      <c r="C121" s="86" t="s">
        <v>622</v>
      </c>
      <c r="D121" s="86" t="s">
        <v>587</v>
      </c>
      <c r="E121" s="86" t="s">
        <v>76</v>
      </c>
      <c r="F121" s="89">
        <v>0</v>
      </c>
      <c r="G121" s="89">
        <v>17000</v>
      </c>
      <c r="H121" s="89">
        <v>0</v>
      </c>
      <c r="I121" s="89">
        <v>0</v>
      </c>
      <c r="J121" s="89">
        <v>0</v>
      </c>
      <c r="K121" s="89">
        <v>0</v>
      </c>
      <c r="L121" s="89">
        <v>16338.95</v>
      </c>
      <c r="M121" s="87"/>
      <c r="N121" s="97" t="e">
        <f t="shared" si="3"/>
        <v>#DIV/0!</v>
      </c>
      <c r="O121" s="97">
        <f t="shared" si="4"/>
        <v>0.96111470588235304</v>
      </c>
      <c r="P121" s="97" t="e">
        <f t="shared" si="5"/>
        <v>#DIV/0!</v>
      </c>
      <c r="Q121" s="87"/>
    </row>
    <row r="122" spans="1:17" ht="25.5">
      <c r="A122" s="85" t="s">
        <v>320</v>
      </c>
      <c r="B122" s="86" t="s">
        <v>58</v>
      </c>
      <c r="C122" s="86" t="s">
        <v>622</v>
      </c>
      <c r="D122" s="86" t="s">
        <v>317</v>
      </c>
      <c r="E122" s="86" t="s">
        <v>58</v>
      </c>
      <c r="F122" s="89">
        <v>1150000</v>
      </c>
      <c r="G122" s="89">
        <v>975005.99</v>
      </c>
      <c r="H122" s="89">
        <v>0</v>
      </c>
      <c r="I122" s="89">
        <v>0</v>
      </c>
      <c r="J122" s="89">
        <v>0</v>
      </c>
      <c r="K122" s="89">
        <v>0</v>
      </c>
      <c r="L122" s="89">
        <v>975005.99</v>
      </c>
      <c r="M122" s="87"/>
      <c r="N122" s="97">
        <f t="shared" si="3"/>
        <v>0.84783129565217386</v>
      </c>
      <c r="O122" s="97">
        <f t="shared" si="4"/>
        <v>1</v>
      </c>
      <c r="P122" s="97" t="e">
        <f t="shared" si="5"/>
        <v>#DIV/0!</v>
      </c>
      <c r="Q122" s="87"/>
    </row>
    <row r="123" spans="1:17" ht="38.25">
      <c r="A123" s="85" t="s">
        <v>177</v>
      </c>
      <c r="B123" s="86" t="s">
        <v>58</v>
      </c>
      <c r="C123" s="86" t="s">
        <v>622</v>
      </c>
      <c r="D123" s="86" t="s">
        <v>317</v>
      </c>
      <c r="E123" s="86" t="s">
        <v>89</v>
      </c>
      <c r="F123" s="89">
        <v>1150000</v>
      </c>
      <c r="G123" s="89">
        <v>975005.99</v>
      </c>
      <c r="H123" s="89">
        <v>0</v>
      </c>
      <c r="I123" s="89">
        <v>0</v>
      </c>
      <c r="J123" s="89">
        <v>0</v>
      </c>
      <c r="K123" s="89">
        <v>0</v>
      </c>
      <c r="L123" s="89">
        <v>975005.99</v>
      </c>
      <c r="M123" s="87"/>
      <c r="N123" s="97">
        <f t="shared" si="3"/>
        <v>0.84783129565217386</v>
      </c>
      <c r="O123" s="97">
        <f t="shared" si="4"/>
        <v>1</v>
      </c>
      <c r="P123" s="97" t="e">
        <f t="shared" si="5"/>
        <v>#DIV/0!</v>
      </c>
      <c r="Q123" s="87"/>
    </row>
    <row r="124" spans="1:17" ht="38.25">
      <c r="A124" s="85" t="s">
        <v>414</v>
      </c>
      <c r="B124" s="86" t="s">
        <v>58</v>
      </c>
      <c r="C124" s="86" t="s">
        <v>622</v>
      </c>
      <c r="D124" s="86" t="s">
        <v>390</v>
      </c>
      <c r="E124" s="86" t="s">
        <v>58</v>
      </c>
      <c r="F124" s="89">
        <v>11616.16</v>
      </c>
      <c r="G124" s="89">
        <v>9848.5400000000009</v>
      </c>
      <c r="H124" s="89">
        <v>0</v>
      </c>
      <c r="I124" s="89">
        <v>0</v>
      </c>
      <c r="J124" s="89">
        <v>0</v>
      </c>
      <c r="K124" s="89">
        <v>0</v>
      </c>
      <c r="L124" s="89">
        <v>9848.5400000000009</v>
      </c>
      <c r="M124" s="87"/>
      <c r="N124" s="97">
        <f t="shared" si="3"/>
        <v>0.84783095274169784</v>
      </c>
      <c r="O124" s="97">
        <f t="shared" si="4"/>
        <v>1</v>
      </c>
      <c r="P124" s="97" t="e">
        <f t="shared" si="5"/>
        <v>#DIV/0!</v>
      </c>
      <c r="Q124" s="87"/>
    </row>
    <row r="125" spans="1:17" ht="38.25">
      <c r="A125" s="85" t="s">
        <v>177</v>
      </c>
      <c r="B125" s="86" t="s">
        <v>58</v>
      </c>
      <c r="C125" s="86" t="s">
        <v>622</v>
      </c>
      <c r="D125" s="86" t="s">
        <v>390</v>
      </c>
      <c r="E125" s="86" t="s">
        <v>89</v>
      </c>
      <c r="F125" s="89">
        <v>11616.16</v>
      </c>
      <c r="G125" s="89">
        <v>9848.5400000000009</v>
      </c>
      <c r="H125" s="89">
        <v>0</v>
      </c>
      <c r="I125" s="89">
        <v>0</v>
      </c>
      <c r="J125" s="89">
        <v>0</v>
      </c>
      <c r="K125" s="89">
        <v>0</v>
      </c>
      <c r="L125" s="89">
        <v>9848.5400000000009</v>
      </c>
      <c r="M125" s="87"/>
      <c r="N125" s="97">
        <f t="shared" si="3"/>
        <v>0.84783095274169784</v>
      </c>
      <c r="O125" s="97">
        <f t="shared" si="4"/>
        <v>1</v>
      </c>
      <c r="P125" s="97" t="e">
        <f t="shared" si="5"/>
        <v>#DIV/0!</v>
      </c>
      <c r="Q125" s="87"/>
    </row>
    <row r="126" spans="1:17" ht="51">
      <c r="A126" s="85" t="s">
        <v>624</v>
      </c>
      <c r="B126" s="86" t="s">
        <v>58</v>
      </c>
      <c r="C126" s="86" t="s">
        <v>622</v>
      </c>
      <c r="D126" s="86" t="s">
        <v>153</v>
      </c>
      <c r="E126" s="86" t="s">
        <v>58</v>
      </c>
      <c r="F126" s="89">
        <v>0</v>
      </c>
      <c r="G126" s="89">
        <v>300000</v>
      </c>
      <c r="H126" s="89">
        <v>0</v>
      </c>
      <c r="I126" s="89">
        <v>0</v>
      </c>
      <c r="J126" s="89">
        <v>0</v>
      </c>
      <c r="K126" s="89">
        <v>0</v>
      </c>
      <c r="L126" s="89">
        <v>116000</v>
      </c>
      <c r="M126" s="87"/>
      <c r="N126" s="97" t="e">
        <f t="shared" si="3"/>
        <v>#DIV/0!</v>
      </c>
      <c r="O126" s="97">
        <f t="shared" si="4"/>
        <v>0.38666666666666666</v>
      </c>
      <c r="P126" s="97" t="e">
        <f t="shared" si="5"/>
        <v>#DIV/0!</v>
      </c>
      <c r="Q126" s="87"/>
    </row>
    <row r="127" spans="1:17" ht="38.25">
      <c r="A127" s="85" t="s">
        <v>177</v>
      </c>
      <c r="B127" s="86" t="s">
        <v>58</v>
      </c>
      <c r="C127" s="86" t="s">
        <v>622</v>
      </c>
      <c r="D127" s="86" t="s">
        <v>153</v>
      </c>
      <c r="E127" s="86" t="s">
        <v>89</v>
      </c>
      <c r="F127" s="89">
        <v>0</v>
      </c>
      <c r="G127" s="89">
        <v>300000</v>
      </c>
      <c r="H127" s="89">
        <v>0</v>
      </c>
      <c r="I127" s="89">
        <v>0</v>
      </c>
      <c r="J127" s="89">
        <v>0</v>
      </c>
      <c r="K127" s="89">
        <v>0</v>
      </c>
      <c r="L127" s="89">
        <v>116000</v>
      </c>
      <c r="M127" s="87"/>
      <c r="N127" s="97" t="e">
        <f t="shared" si="3"/>
        <v>#DIV/0!</v>
      </c>
      <c r="O127" s="97">
        <f t="shared" si="4"/>
        <v>0.38666666666666666</v>
      </c>
      <c r="P127" s="97" t="e">
        <f t="shared" si="5"/>
        <v>#DIV/0!</v>
      </c>
      <c r="Q127" s="87"/>
    </row>
    <row r="128" spans="1:17" ht="76.5">
      <c r="A128" s="85" t="s">
        <v>625</v>
      </c>
      <c r="B128" s="86" t="s">
        <v>58</v>
      </c>
      <c r="C128" s="86" t="s">
        <v>622</v>
      </c>
      <c r="D128" s="86" t="s">
        <v>586</v>
      </c>
      <c r="E128" s="86" t="s">
        <v>58</v>
      </c>
      <c r="F128" s="89">
        <v>0</v>
      </c>
      <c r="G128" s="89">
        <v>50000</v>
      </c>
      <c r="H128" s="89">
        <v>0</v>
      </c>
      <c r="I128" s="89">
        <v>0</v>
      </c>
      <c r="J128" s="89">
        <v>0</v>
      </c>
      <c r="K128" s="89">
        <v>0</v>
      </c>
      <c r="L128" s="89">
        <v>49700</v>
      </c>
      <c r="M128" s="87"/>
      <c r="N128" s="97" t="e">
        <f t="shared" si="3"/>
        <v>#DIV/0!</v>
      </c>
      <c r="O128" s="97">
        <f t="shared" si="4"/>
        <v>0.99399999999999999</v>
      </c>
      <c r="P128" s="97" t="e">
        <f t="shared" si="5"/>
        <v>#DIV/0!</v>
      </c>
      <c r="Q128" s="87"/>
    </row>
    <row r="129" spans="1:17" ht="38.25">
      <c r="A129" s="85" t="s">
        <v>177</v>
      </c>
      <c r="B129" s="86" t="s">
        <v>58</v>
      </c>
      <c r="C129" s="86" t="s">
        <v>622</v>
      </c>
      <c r="D129" s="86" t="s">
        <v>586</v>
      </c>
      <c r="E129" s="86" t="s">
        <v>89</v>
      </c>
      <c r="F129" s="89">
        <v>0</v>
      </c>
      <c r="G129" s="89">
        <v>50000</v>
      </c>
      <c r="H129" s="89">
        <v>0</v>
      </c>
      <c r="I129" s="89">
        <v>0</v>
      </c>
      <c r="J129" s="89">
        <v>0</v>
      </c>
      <c r="K129" s="89">
        <v>0</v>
      </c>
      <c r="L129" s="89">
        <v>49700</v>
      </c>
      <c r="M129" s="87"/>
      <c r="N129" s="97" t="e">
        <f t="shared" si="3"/>
        <v>#DIV/0!</v>
      </c>
      <c r="O129" s="97">
        <f t="shared" si="4"/>
        <v>0.99399999999999999</v>
      </c>
      <c r="P129" s="97" t="e">
        <f t="shared" si="5"/>
        <v>#DIV/0!</v>
      </c>
      <c r="Q129" s="87"/>
    </row>
    <row r="130" spans="1:17" ht="63.75">
      <c r="A130" s="85" t="s">
        <v>623</v>
      </c>
      <c r="B130" s="86" t="s">
        <v>58</v>
      </c>
      <c r="C130" s="86" t="s">
        <v>622</v>
      </c>
      <c r="D130" s="86" t="s">
        <v>494</v>
      </c>
      <c r="E130" s="86" t="s">
        <v>58</v>
      </c>
      <c r="F130" s="89">
        <v>17000</v>
      </c>
      <c r="G130" s="89">
        <v>0</v>
      </c>
      <c r="H130" s="89">
        <v>0</v>
      </c>
      <c r="I130" s="89">
        <v>0</v>
      </c>
      <c r="J130" s="89">
        <v>0</v>
      </c>
      <c r="K130" s="89">
        <v>0</v>
      </c>
      <c r="L130" s="89">
        <v>0</v>
      </c>
      <c r="M130" s="87"/>
      <c r="N130" s="97">
        <f t="shared" si="3"/>
        <v>0</v>
      </c>
      <c r="O130" s="97" t="e">
        <f t="shared" si="4"/>
        <v>#DIV/0!</v>
      </c>
      <c r="P130" s="97" t="e">
        <f t="shared" si="5"/>
        <v>#DIV/0!</v>
      </c>
      <c r="Q130" s="87"/>
    </row>
    <row r="131" spans="1:17" ht="38.25">
      <c r="A131" s="85" t="s">
        <v>177</v>
      </c>
      <c r="B131" s="86" t="s">
        <v>58</v>
      </c>
      <c r="C131" s="86" t="s">
        <v>622</v>
      </c>
      <c r="D131" s="86" t="s">
        <v>494</v>
      </c>
      <c r="E131" s="86" t="s">
        <v>89</v>
      </c>
      <c r="F131" s="89">
        <v>17000</v>
      </c>
      <c r="G131" s="89">
        <v>0</v>
      </c>
      <c r="H131" s="89">
        <v>0</v>
      </c>
      <c r="I131" s="89">
        <v>0</v>
      </c>
      <c r="J131" s="89">
        <v>0</v>
      </c>
      <c r="K131" s="89">
        <v>0</v>
      </c>
      <c r="L131" s="89">
        <v>0</v>
      </c>
      <c r="M131" s="87"/>
      <c r="N131" s="97">
        <f t="shared" si="3"/>
        <v>0</v>
      </c>
      <c r="O131" s="97" t="e">
        <f t="shared" si="4"/>
        <v>#DIV/0!</v>
      </c>
      <c r="P131" s="97" t="e">
        <f t="shared" si="5"/>
        <v>#DIV/0!</v>
      </c>
      <c r="Q131" s="87"/>
    </row>
    <row r="132" spans="1:17">
      <c r="A132" s="85" t="s">
        <v>132</v>
      </c>
      <c r="B132" s="86" t="s">
        <v>58</v>
      </c>
      <c r="C132" s="86" t="s">
        <v>626</v>
      </c>
      <c r="D132" s="86" t="s">
        <v>78</v>
      </c>
      <c r="E132" s="86" t="s">
        <v>58</v>
      </c>
      <c r="F132" s="89">
        <v>14543718.560000001</v>
      </c>
      <c r="G132" s="89">
        <v>46095611.18</v>
      </c>
      <c r="H132" s="89">
        <v>0</v>
      </c>
      <c r="I132" s="89">
        <v>0</v>
      </c>
      <c r="J132" s="89">
        <v>0</v>
      </c>
      <c r="K132" s="89">
        <v>0</v>
      </c>
      <c r="L132" s="89">
        <v>35568579.140000001</v>
      </c>
      <c r="M132" s="89">
        <v>23647312.649999999</v>
      </c>
      <c r="N132" s="97">
        <f t="shared" si="3"/>
        <v>2.4456316995727123</v>
      </c>
      <c r="O132" s="97">
        <f t="shared" si="4"/>
        <v>0.77162615332525464</v>
      </c>
      <c r="P132" s="97">
        <f t="shared" si="5"/>
        <v>1.5041277487401936</v>
      </c>
      <c r="Q132" s="87"/>
    </row>
    <row r="133" spans="1:17" ht="25.5">
      <c r="A133" s="85" t="s">
        <v>133</v>
      </c>
      <c r="B133" s="86" t="s">
        <v>58</v>
      </c>
      <c r="C133" s="86" t="s">
        <v>627</v>
      </c>
      <c r="D133" s="86" t="s">
        <v>78</v>
      </c>
      <c r="E133" s="86" t="s">
        <v>58</v>
      </c>
      <c r="F133" s="89">
        <v>902000</v>
      </c>
      <c r="G133" s="89">
        <v>2183000</v>
      </c>
      <c r="H133" s="89">
        <v>0</v>
      </c>
      <c r="I133" s="89">
        <v>0</v>
      </c>
      <c r="J133" s="89">
        <v>0</v>
      </c>
      <c r="K133" s="89">
        <v>0</v>
      </c>
      <c r="L133" s="89">
        <v>2040323.74</v>
      </c>
      <c r="M133" s="89">
        <v>684992.59</v>
      </c>
      <c r="N133" s="97">
        <f t="shared" si="3"/>
        <v>2.2619997117516628</v>
      </c>
      <c r="O133" s="97">
        <f t="shared" si="4"/>
        <v>0.93464211635364181</v>
      </c>
      <c r="P133" s="97">
        <f t="shared" si="5"/>
        <v>2.9786070240555449</v>
      </c>
      <c r="Q133" s="151" t="s">
        <v>1046</v>
      </c>
    </row>
    <row r="134" spans="1:17" ht="25.5">
      <c r="A134" s="85" t="s">
        <v>190</v>
      </c>
      <c r="B134" s="86" t="s">
        <v>58</v>
      </c>
      <c r="C134" s="86" t="s">
        <v>627</v>
      </c>
      <c r="D134" s="86" t="s">
        <v>104</v>
      </c>
      <c r="E134" s="86" t="s">
        <v>58</v>
      </c>
      <c r="F134" s="89">
        <v>492000</v>
      </c>
      <c r="G134" s="89">
        <v>1367000</v>
      </c>
      <c r="H134" s="89">
        <v>0</v>
      </c>
      <c r="I134" s="89">
        <v>0</v>
      </c>
      <c r="J134" s="89">
        <v>0</v>
      </c>
      <c r="K134" s="89">
        <v>0</v>
      </c>
      <c r="L134" s="89">
        <v>1224323.74</v>
      </c>
      <c r="M134" s="89"/>
      <c r="N134" s="97">
        <f t="shared" si="3"/>
        <v>2.4884628861788616</v>
      </c>
      <c r="O134" s="97">
        <f t="shared" si="4"/>
        <v>0.8956281931236284</v>
      </c>
      <c r="P134" s="97" t="e">
        <f t="shared" si="5"/>
        <v>#DIV/0!</v>
      </c>
      <c r="Q134" s="87"/>
    </row>
    <row r="135" spans="1:17" ht="38.25">
      <c r="A135" s="85" t="s">
        <v>177</v>
      </c>
      <c r="B135" s="86" t="s">
        <v>58</v>
      </c>
      <c r="C135" s="86" t="s">
        <v>627</v>
      </c>
      <c r="D135" s="86" t="s">
        <v>104</v>
      </c>
      <c r="E135" s="86" t="s">
        <v>89</v>
      </c>
      <c r="F135" s="89">
        <v>492000</v>
      </c>
      <c r="G135" s="89">
        <v>1357500.3</v>
      </c>
      <c r="H135" s="89">
        <v>0</v>
      </c>
      <c r="I135" s="89">
        <v>0</v>
      </c>
      <c r="J135" s="89">
        <v>0</v>
      </c>
      <c r="K135" s="89">
        <v>0</v>
      </c>
      <c r="L135" s="89">
        <v>1214824.04</v>
      </c>
      <c r="M135" s="89"/>
      <c r="N135" s="97">
        <f t="shared" si="3"/>
        <v>2.4691545528455285</v>
      </c>
      <c r="O135" s="97">
        <f t="shared" si="4"/>
        <v>0.89489780591577028</v>
      </c>
      <c r="P135" s="97" t="e">
        <f t="shared" si="5"/>
        <v>#DIV/0!</v>
      </c>
      <c r="Q135" s="87"/>
    </row>
    <row r="136" spans="1:17">
      <c r="A136" s="85" t="s">
        <v>178</v>
      </c>
      <c r="B136" s="86" t="s">
        <v>58</v>
      </c>
      <c r="C136" s="86" t="s">
        <v>627</v>
      </c>
      <c r="D136" s="86" t="s">
        <v>104</v>
      </c>
      <c r="E136" s="86" t="s">
        <v>93</v>
      </c>
      <c r="F136" s="89">
        <v>0</v>
      </c>
      <c r="G136" s="89">
        <v>9499.7000000000007</v>
      </c>
      <c r="H136" s="89">
        <v>0</v>
      </c>
      <c r="I136" s="89">
        <v>0</v>
      </c>
      <c r="J136" s="89">
        <v>0</v>
      </c>
      <c r="K136" s="89">
        <v>0</v>
      </c>
      <c r="L136" s="89">
        <v>9499.7000000000007</v>
      </c>
      <c r="M136" s="89"/>
      <c r="N136" s="97" t="e">
        <f t="shared" si="3"/>
        <v>#DIV/0!</v>
      </c>
      <c r="O136" s="97">
        <f t="shared" si="4"/>
        <v>1</v>
      </c>
      <c r="P136" s="97" t="e">
        <f t="shared" si="5"/>
        <v>#DIV/0!</v>
      </c>
      <c r="Q136" s="87"/>
    </row>
    <row r="137" spans="1:17" ht="38.25">
      <c r="A137" s="85" t="s">
        <v>628</v>
      </c>
      <c r="B137" s="86" t="s">
        <v>58</v>
      </c>
      <c r="C137" s="86" t="s">
        <v>627</v>
      </c>
      <c r="D137" s="86" t="s">
        <v>585</v>
      </c>
      <c r="E137" s="86" t="s">
        <v>58</v>
      </c>
      <c r="F137" s="89">
        <v>0</v>
      </c>
      <c r="G137" s="89">
        <v>28000</v>
      </c>
      <c r="H137" s="89">
        <v>0</v>
      </c>
      <c r="I137" s="89">
        <v>0</v>
      </c>
      <c r="J137" s="89">
        <v>0</v>
      </c>
      <c r="K137" s="89">
        <v>0</v>
      </c>
      <c r="L137" s="89">
        <v>28000</v>
      </c>
      <c r="M137" s="89"/>
      <c r="N137" s="97" t="e">
        <f t="shared" si="3"/>
        <v>#DIV/0!</v>
      </c>
      <c r="O137" s="97">
        <f t="shared" si="4"/>
        <v>1</v>
      </c>
      <c r="P137" s="97" t="e">
        <f t="shared" si="5"/>
        <v>#DIV/0!</v>
      </c>
      <c r="Q137" s="87"/>
    </row>
    <row r="138" spans="1:17" ht="38.25">
      <c r="A138" s="85" t="s">
        <v>177</v>
      </c>
      <c r="B138" s="86" t="s">
        <v>58</v>
      </c>
      <c r="C138" s="86" t="s">
        <v>627</v>
      </c>
      <c r="D138" s="86" t="s">
        <v>585</v>
      </c>
      <c r="E138" s="86" t="s">
        <v>89</v>
      </c>
      <c r="F138" s="89">
        <v>0</v>
      </c>
      <c r="G138" s="89">
        <v>28000</v>
      </c>
      <c r="H138" s="89">
        <v>0</v>
      </c>
      <c r="I138" s="89">
        <v>0</v>
      </c>
      <c r="J138" s="89">
        <v>0</v>
      </c>
      <c r="K138" s="89">
        <v>0</v>
      </c>
      <c r="L138" s="89">
        <v>28000</v>
      </c>
      <c r="M138" s="89"/>
      <c r="N138" s="97" t="e">
        <f t="shared" si="3"/>
        <v>#DIV/0!</v>
      </c>
      <c r="O138" s="97">
        <f t="shared" si="4"/>
        <v>1</v>
      </c>
      <c r="P138" s="97" t="e">
        <f t="shared" si="5"/>
        <v>#DIV/0!</v>
      </c>
      <c r="Q138" s="87"/>
    </row>
    <row r="139" spans="1:17" ht="89.25">
      <c r="A139" s="85" t="s">
        <v>499</v>
      </c>
      <c r="B139" s="86" t="s">
        <v>58</v>
      </c>
      <c r="C139" s="86" t="s">
        <v>627</v>
      </c>
      <c r="D139" s="86" t="s">
        <v>500</v>
      </c>
      <c r="E139" s="86" t="s">
        <v>58</v>
      </c>
      <c r="F139" s="89">
        <v>400000</v>
      </c>
      <c r="G139" s="89">
        <v>394000</v>
      </c>
      <c r="H139" s="89">
        <v>0</v>
      </c>
      <c r="I139" s="89">
        <v>0</v>
      </c>
      <c r="J139" s="89">
        <v>0</v>
      </c>
      <c r="K139" s="89">
        <v>0</v>
      </c>
      <c r="L139" s="89">
        <v>394000</v>
      </c>
      <c r="M139" s="89"/>
      <c r="N139" s="97">
        <f t="shared" si="3"/>
        <v>0.98499999999999999</v>
      </c>
      <c r="O139" s="97">
        <f t="shared" si="4"/>
        <v>1</v>
      </c>
      <c r="P139" s="97" t="e">
        <f t="shared" si="5"/>
        <v>#DIV/0!</v>
      </c>
      <c r="Q139" s="87"/>
    </row>
    <row r="140" spans="1:17" ht="38.25">
      <c r="A140" s="85" t="s">
        <v>177</v>
      </c>
      <c r="B140" s="86" t="s">
        <v>58</v>
      </c>
      <c r="C140" s="86" t="s">
        <v>627</v>
      </c>
      <c r="D140" s="86" t="s">
        <v>500</v>
      </c>
      <c r="E140" s="86" t="s">
        <v>89</v>
      </c>
      <c r="F140" s="89">
        <v>400000</v>
      </c>
      <c r="G140" s="89">
        <v>394000</v>
      </c>
      <c r="H140" s="89">
        <v>0</v>
      </c>
      <c r="I140" s="89">
        <v>0</v>
      </c>
      <c r="J140" s="89">
        <v>0</v>
      </c>
      <c r="K140" s="89">
        <v>0</v>
      </c>
      <c r="L140" s="89">
        <v>394000</v>
      </c>
      <c r="M140" s="89"/>
      <c r="N140" s="97">
        <f t="shared" si="3"/>
        <v>0.98499999999999999</v>
      </c>
      <c r="O140" s="97">
        <f t="shared" si="4"/>
        <v>1</v>
      </c>
      <c r="P140" s="97" t="e">
        <f t="shared" si="5"/>
        <v>#DIV/0!</v>
      </c>
      <c r="Q140" s="87"/>
    </row>
    <row r="141" spans="1:17" ht="89.25">
      <c r="A141" s="85" t="s">
        <v>501</v>
      </c>
      <c r="B141" s="86" t="s">
        <v>58</v>
      </c>
      <c r="C141" s="86" t="s">
        <v>627</v>
      </c>
      <c r="D141" s="86" t="s">
        <v>502</v>
      </c>
      <c r="E141" s="86" t="s">
        <v>58</v>
      </c>
      <c r="F141" s="89">
        <v>10000</v>
      </c>
      <c r="G141" s="89">
        <v>394000</v>
      </c>
      <c r="H141" s="89">
        <v>0</v>
      </c>
      <c r="I141" s="89">
        <v>0</v>
      </c>
      <c r="J141" s="89">
        <v>0</v>
      </c>
      <c r="K141" s="89">
        <v>0</v>
      </c>
      <c r="L141" s="89">
        <v>394000</v>
      </c>
      <c r="M141" s="89"/>
      <c r="N141" s="97">
        <f t="shared" si="3"/>
        <v>39.4</v>
      </c>
      <c r="O141" s="97">
        <f t="shared" si="4"/>
        <v>1</v>
      </c>
      <c r="P141" s="97" t="e">
        <f t="shared" si="5"/>
        <v>#DIV/0!</v>
      </c>
      <c r="Q141" s="87"/>
    </row>
    <row r="142" spans="1:17" ht="38.25">
      <c r="A142" s="85" t="s">
        <v>177</v>
      </c>
      <c r="B142" s="86" t="s">
        <v>58</v>
      </c>
      <c r="C142" s="86" t="s">
        <v>627</v>
      </c>
      <c r="D142" s="86" t="s">
        <v>502</v>
      </c>
      <c r="E142" s="86" t="s">
        <v>89</v>
      </c>
      <c r="F142" s="89">
        <v>10000</v>
      </c>
      <c r="G142" s="89">
        <v>394000</v>
      </c>
      <c r="H142" s="89">
        <v>0</v>
      </c>
      <c r="I142" s="89">
        <v>0</v>
      </c>
      <c r="J142" s="89">
        <v>0</v>
      </c>
      <c r="K142" s="89">
        <v>0</v>
      </c>
      <c r="L142" s="89">
        <v>394000</v>
      </c>
      <c r="M142" s="89"/>
      <c r="N142" s="97">
        <f t="shared" ref="N142:N205" si="6">L142/F142</f>
        <v>39.4</v>
      </c>
      <c r="O142" s="97">
        <f t="shared" ref="O142:O205" si="7">L142/G142</f>
        <v>1</v>
      </c>
      <c r="P142" s="97" t="e">
        <f t="shared" ref="P142:P205" si="8">L142/M142</f>
        <v>#DIV/0!</v>
      </c>
      <c r="Q142" s="87"/>
    </row>
    <row r="143" spans="1:17" ht="60" customHeight="1">
      <c r="A143" s="85" t="s">
        <v>134</v>
      </c>
      <c r="B143" s="86" t="s">
        <v>58</v>
      </c>
      <c r="C143" s="86" t="s">
        <v>629</v>
      </c>
      <c r="D143" s="86" t="s">
        <v>78</v>
      </c>
      <c r="E143" s="86" t="s">
        <v>58</v>
      </c>
      <c r="F143" s="89">
        <v>2650000</v>
      </c>
      <c r="G143" s="89">
        <v>23837924.32</v>
      </c>
      <c r="H143" s="89">
        <v>0</v>
      </c>
      <c r="I143" s="89">
        <v>0</v>
      </c>
      <c r="J143" s="89">
        <v>0</v>
      </c>
      <c r="K143" s="89">
        <v>0</v>
      </c>
      <c r="L143" s="89">
        <v>17910595.960000001</v>
      </c>
      <c r="M143" s="89">
        <v>7371984.1299999999</v>
      </c>
      <c r="N143" s="97">
        <f t="shared" si="6"/>
        <v>6.7587154566037739</v>
      </c>
      <c r="O143" s="97">
        <f t="shared" si="7"/>
        <v>0.75134880535605297</v>
      </c>
      <c r="P143" s="97">
        <f t="shared" si="8"/>
        <v>2.4295489035459985</v>
      </c>
      <c r="Q143" s="233" t="s">
        <v>1047</v>
      </c>
    </row>
    <row r="144" spans="1:17" ht="63.75">
      <c r="A144" s="85" t="s">
        <v>630</v>
      </c>
      <c r="B144" s="86" t="s">
        <v>58</v>
      </c>
      <c r="C144" s="86" t="s">
        <v>629</v>
      </c>
      <c r="D144" s="86" t="s">
        <v>584</v>
      </c>
      <c r="E144" s="86" t="s">
        <v>58</v>
      </c>
      <c r="F144" s="89">
        <v>0</v>
      </c>
      <c r="G144" s="89">
        <v>6827461.1900000004</v>
      </c>
      <c r="H144" s="89">
        <v>0</v>
      </c>
      <c r="I144" s="89">
        <v>0</v>
      </c>
      <c r="J144" s="89">
        <v>0</v>
      </c>
      <c r="K144" s="89">
        <v>0</v>
      </c>
      <c r="L144" s="89">
        <v>6826125.5</v>
      </c>
      <c r="M144" s="89"/>
      <c r="N144" s="97" t="e">
        <f t="shared" si="6"/>
        <v>#DIV/0!</v>
      </c>
      <c r="O144" s="97">
        <f t="shared" si="7"/>
        <v>0.99980436505417902</v>
      </c>
      <c r="P144" s="97" t="e">
        <f t="shared" si="8"/>
        <v>#DIV/0!</v>
      </c>
      <c r="Q144" s="87"/>
    </row>
    <row r="145" spans="1:17" ht="38.25">
      <c r="A145" s="85" t="s">
        <v>177</v>
      </c>
      <c r="B145" s="86" t="s">
        <v>58</v>
      </c>
      <c r="C145" s="86" t="s">
        <v>629</v>
      </c>
      <c r="D145" s="86" t="s">
        <v>584</v>
      </c>
      <c r="E145" s="86" t="s">
        <v>89</v>
      </c>
      <c r="F145" s="89">
        <v>0</v>
      </c>
      <c r="G145" s="89">
        <v>6827461.1900000004</v>
      </c>
      <c r="H145" s="89">
        <v>0</v>
      </c>
      <c r="I145" s="89">
        <v>0</v>
      </c>
      <c r="J145" s="89">
        <v>0</v>
      </c>
      <c r="K145" s="89">
        <v>0</v>
      </c>
      <c r="L145" s="89">
        <v>6826125.5</v>
      </c>
      <c r="M145" s="89"/>
      <c r="N145" s="97" t="e">
        <f t="shared" si="6"/>
        <v>#DIV/0!</v>
      </c>
      <c r="O145" s="97">
        <f t="shared" si="7"/>
        <v>0.99980436505417902</v>
      </c>
      <c r="P145" s="97" t="e">
        <f t="shared" si="8"/>
        <v>#DIV/0!</v>
      </c>
      <c r="Q145" s="87"/>
    </row>
    <row r="146" spans="1:17" ht="25.5">
      <c r="A146" s="85" t="s">
        <v>299</v>
      </c>
      <c r="B146" s="86" t="s">
        <v>58</v>
      </c>
      <c r="C146" s="86" t="s">
        <v>629</v>
      </c>
      <c r="D146" s="86" t="s">
        <v>294</v>
      </c>
      <c r="E146" s="86" t="s">
        <v>58</v>
      </c>
      <c r="F146" s="89">
        <v>400000</v>
      </c>
      <c r="G146" s="89">
        <v>358892.67</v>
      </c>
      <c r="H146" s="89">
        <v>0</v>
      </c>
      <c r="I146" s="89">
        <v>0</v>
      </c>
      <c r="J146" s="89">
        <v>0</v>
      </c>
      <c r="K146" s="89">
        <v>0</v>
      </c>
      <c r="L146" s="89">
        <v>250000</v>
      </c>
      <c r="M146" s="89"/>
      <c r="N146" s="97">
        <f t="shared" si="6"/>
        <v>0.625</v>
      </c>
      <c r="O146" s="97">
        <f t="shared" si="7"/>
        <v>0.6965870882790669</v>
      </c>
      <c r="P146" s="97" t="e">
        <f t="shared" si="8"/>
        <v>#DIV/0!</v>
      </c>
      <c r="Q146" s="87"/>
    </row>
    <row r="147" spans="1:17" ht="38.25">
      <c r="A147" s="85" t="s">
        <v>177</v>
      </c>
      <c r="B147" s="86" t="s">
        <v>58</v>
      </c>
      <c r="C147" s="86" t="s">
        <v>629</v>
      </c>
      <c r="D147" s="86" t="s">
        <v>294</v>
      </c>
      <c r="E147" s="86" t="s">
        <v>89</v>
      </c>
      <c r="F147" s="89">
        <v>400000</v>
      </c>
      <c r="G147" s="89">
        <v>358892.67</v>
      </c>
      <c r="H147" s="89">
        <v>0</v>
      </c>
      <c r="I147" s="89">
        <v>0</v>
      </c>
      <c r="J147" s="89">
        <v>0</v>
      </c>
      <c r="K147" s="89">
        <v>0</v>
      </c>
      <c r="L147" s="89">
        <v>250000</v>
      </c>
      <c r="M147" s="89"/>
      <c r="N147" s="97">
        <f t="shared" si="6"/>
        <v>0.625</v>
      </c>
      <c r="O147" s="97">
        <f t="shared" si="7"/>
        <v>0.6965870882790669</v>
      </c>
      <c r="P147" s="97" t="e">
        <f t="shared" si="8"/>
        <v>#DIV/0!</v>
      </c>
      <c r="Q147" s="87"/>
    </row>
    <row r="148" spans="1:17" ht="63.75">
      <c r="A148" s="85" t="s">
        <v>631</v>
      </c>
      <c r="B148" s="86" t="s">
        <v>58</v>
      </c>
      <c r="C148" s="86" t="s">
        <v>629</v>
      </c>
      <c r="D148" s="86" t="s">
        <v>583</v>
      </c>
      <c r="E148" s="86" t="s">
        <v>58</v>
      </c>
      <c r="F148" s="89">
        <v>0</v>
      </c>
      <c r="G148" s="89">
        <v>5526200</v>
      </c>
      <c r="H148" s="89">
        <v>0</v>
      </c>
      <c r="I148" s="89">
        <v>0</v>
      </c>
      <c r="J148" s="89">
        <v>0</v>
      </c>
      <c r="K148" s="89">
        <v>0</v>
      </c>
      <c r="L148" s="89">
        <v>0</v>
      </c>
      <c r="M148" s="89"/>
      <c r="N148" s="97" t="e">
        <f t="shared" si="6"/>
        <v>#DIV/0!</v>
      </c>
      <c r="O148" s="97">
        <f t="shared" si="7"/>
        <v>0</v>
      </c>
      <c r="P148" s="97" t="e">
        <f t="shared" si="8"/>
        <v>#DIV/0!</v>
      </c>
      <c r="Q148" s="87"/>
    </row>
    <row r="149" spans="1:17" ht="38.25">
      <c r="A149" s="85" t="s">
        <v>191</v>
      </c>
      <c r="B149" s="86" t="s">
        <v>58</v>
      </c>
      <c r="C149" s="86" t="s">
        <v>629</v>
      </c>
      <c r="D149" s="86" t="s">
        <v>583</v>
      </c>
      <c r="E149" s="86" t="s">
        <v>101</v>
      </c>
      <c r="F149" s="89">
        <v>0</v>
      </c>
      <c r="G149" s="89">
        <v>5526200</v>
      </c>
      <c r="H149" s="89">
        <v>0</v>
      </c>
      <c r="I149" s="89">
        <v>0</v>
      </c>
      <c r="J149" s="89">
        <v>0</v>
      </c>
      <c r="K149" s="89">
        <v>0</v>
      </c>
      <c r="L149" s="89">
        <v>0</v>
      </c>
      <c r="M149" s="89"/>
      <c r="N149" s="97" t="e">
        <f t="shared" si="6"/>
        <v>#DIV/0!</v>
      </c>
      <c r="O149" s="97">
        <f t="shared" si="7"/>
        <v>0</v>
      </c>
      <c r="P149" s="97" t="e">
        <f t="shared" si="8"/>
        <v>#DIV/0!</v>
      </c>
      <c r="Q149" s="87"/>
    </row>
    <row r="150" spans="1:17" ht="76.5">
      <c r="A150" s="85" t="s">
        <v>632</v>
      </c>
      <c r="B150" s="86" t="s">
        <v>58</v>
      </c>
      <c r="C150" s="86" t="s">
        <v>629</v>
      </c>
      <c r="D150" s="86" t="s">
        <v>582</v>
      </c>
      <c r="E150" s="86" t="s">
        <v>58</v>
      </c>
      <c r="F150" s="89">
        <v>0</v>
      </c>
      <c r="G150" s="89">
        <v>290900</v>
      </c>
      <c r="H150" s="89">
        <v>0</v>
      </c>
      <c r="I150" s="89">
        <v>0</v>
      </c>
      <c r="J150" s="89">
        <v>0</v>
      </c>
      <c r="K150" s="89">
        <v>0</v>
      </c>
      <c r="L150" s="89">
        <v>0</v>
      </c>
      <c r="M150" s="89"/>
      <c r="N150" s="97" t="e">
        <f t="shared" si="6"/>
        <v>#DIV/0!</v>
      </c>
      <c r="O150" s="97">
        <f t="shared" si="7"/>
        <v>0</v>
      </c>
      <c r="P150" s="97" t="e">
        <f t="shared" si="8"/>
        <v>#DIV/0!</v>
      </c>
      <c r="Q150" s="87"/>
    </row>
    <row r="151" spans="1:17" ht="38.25">
      <c r="A151" s="85" t="s">
        <v>191</v>
      </c>
      <c r="B151" s="86" t="s">
        <v>58</v>
      </c>
      <c r="C151" s="86" t="s">
        <v>629</v>
      </c>
      <c r="D151" s="86" t="s">
        <v>582</v>
      </c>
      <c r="E151" s="86" t="s">
        <v>101</v>
      </c>
      <c r="F151" s="89">
        <v>0</v>
      </c>
      <c r="G151" s="89">
        <v>290900</v>
      </c>
      <c r="H151" s="89">
        <v>0</v>
      </c>
      <c r="I151" s="89">
        <v>0</v>
      </c>
      <c r="J151" s="89">
        <v>0</v>
      </c>
      <c r="K151" s="89">
        <v>0</v>
      </c>
      <c r="L151" s="89">
        <v>0</v>
      </c>
      <c r="M151" s="89"/>
      <c r="N151" s="97" t="e">
        <f t="shared" si="6"/>
        <v>#DIV/0!</v>
      </c>
      <c r="O151" s="97">
        <f t="shared" si="7"/>
        <v>0</v>
      </c>
      <c r="P151" s="97" t="e">
        <f t="shared" si="8"/>
        <v>#DIV/0!</v>
      </c>
      <c r="Q151" s="87"/>
    </row>
    <row r="152" spans="1:17" ht="25.5">
      <c r="A152" s="85" t="s">
        <v>633</v>
      </c>
      <c r="B152" s="86" t="s">
        <v>58</v>
      </c>
      <c r="C152" s="86" t="s">
        <v>629</v>
      </c>
      <c r="D152" s="86" t="s">
        <v>581</v>
      </c>
      <c r="E152" s="86" t="s">
        <v>58</v>
      </c>
      <c r="F152" s="89">
        <v>0</v>
      </c>
      <c r="G152" s="89">
        <v>9321495.4600000009</v>
      </c>
      <c r="H152" s="89">
        <v>0</v>
      </c>
      <c r="I152" s="89">
        <v>0</v>
      </c>
      <c r="J152" s="89">
        <v>0</v>
      </c>
      <c r="K152" s="89">
        <v>0</v>
      </c>
      <c r="L152" s="89">
        <v>9321495.4600000009</v>
      </c>
      <c r="M152" s="89"/>
      <c r="N152" s="97" t="e">
        <f t="shared" si="6"/>
        <v>#DIV/0!</v>
      </c>
      <c r="O152" s="97">
        <f t="shared" si="7"/>
        <v>1</v>
      </c>
      <c r="P152" s="97" t="e">
        <f t="shared" si="8"/>
        <v>#DIV/0!</v>
      </c>
      <c r="Q152" s="87"/>
    </row>
    <row r="153" spans="1:17" ht="38.25">
      <c r="A153" s="85" t="s">
        <v>177</v>
      </c>
      <c r="B153" s="86" t="s">
        <v>58</v>
      </c>
      <c r="C153" s="86" t="s">
        <v>629</v>
      </c>
      <c r="D153" s="86" t="s">
        <v>581</v>
      </c>
      <c r="E153" s="86" t="s">
        <v>89</v>
      </c>
      <c r="F153" s="89">
        <v>0</v>
      </c>
      <c r="G153" s="89">
        <v>9321495.4600000009</v>
      </c>
      <c r="H153" s="89">
        <v>0</v>
      </c>
      <c r="I153" s="89">
        <v>0</v>
      </c>
      <c r="J153" s="89">
        <v>0</v>
      </c>
      <c r="K153" s="89">
        <v>0</v>
      </c>
      <c r="L153" s="89">
        <v>9321495.4600000009</v>
      </c>
      <c r="M153" s="89"/>
      <c r="N153" s="97" t="e">
        <f t="shared" si="6"/>
        <v>#DIV/0!</v>
      </c>
      <c r="O153" s="97">
        <f t="shared" si="7"/>
        <v>1</v>
      </c>
      <c r="P153" s="97" t="e">
        <f t="shared" si="8"/>
        <v>#DIV/0!</v>
      </c>
      <c r="Q153" s="87"/>
    </row>
    <row r="154" spans="1:17" ht="51">
      <c r="A154" s="85" t="s">
        <v>415</v>
      </c>
      <c r="B154" s="86" t="s">
        <v>58</v>
      </c>
      <c r="C154" s="86" t="s">
        <v>629</v>
      </c>
      <c r="D154" s="86" t="s">
        <v>391</v>
      </c>
      <c r="E154" s="86" t="s">
        <v>58</v>
      </c>
      <c r="F154" s="89">
        <v>1500000</v>
      </c>
      <c r="G154" s="89">
        <v>1437326.25</v>
      </c>
      <c r="H154" s="89">
        <v>0</v>
      </c>
      <c r="I154" s="89">
        <v>0</v>
      </c>
      <c r="J154" s="89">
        <v>0</v>
      </c>
      <c r="K154" s="89">
        <v>0</v>
      </c>
      <c r="L154" s="89">
        <v>1437326.25</v>
      </c>
      <c r="M154" s="89"/>
      <c r="N154" s="97">
        <f t="shared" si="6"/>
        <v>0.95821750000000006</v>
      </c>
      <c r="O154" s="97">
        <f t="shared" si="7"/>
        <v>1</v>
      </c>
      <c r="P154" s="97" t="e">
        <f t="shared" si="8"/>
        <v>#DIV/0!</v>
      </c>
      <c r="Q154" s="87"/>
    </row>
    <row r="155" spans="1:17" ht="38.25">
      <c r="A155" s="85" t="s">
        <v>177</v>
      </c>
      <c r="B155" s="86" t="s">
        <v>58</v>
      </c>
      <c r="C155" s="86" t="s">
        <v>629</v>
      </c>
      <c r="D155" s="86" t="s">
        <v>391</v>
      </c>
      <c r="E155" s="86" t="s">
        <v>89</v>
      </c>
      <c r="F155" s="89">
        <v>1500000</v>
      </c>
      <c r="G155" s="89">
        <v>1437326.25</v>
      </c>
      <c r="H155" s="89">
        <v>0</v>
      </c>
      <c r="I155" s="89">
        <v>0</v>
      </c>
      <c r="J155" s="89">
        <v>0</v>
      </c>
      <c r="K155" s="89">
        <v>0</v>
      </c>
      <c r="L155" s="89">
        <v>1437326.25</v>
      </c>
      <c r="M155" s="89"/>
      <c r="N155" s="97">
        <f t="shared" si="6"/>
        <v>0.95821750000000006</v>
      </c>
      <c r="O155" s="97">
        <f t="shared" si="7"/>
        <v>1</v>
      </c>
      <c r="P155" s="97" t="e">
        <f t="shared" si="8"/>
        <v>#DIV/0!</v>
      </c>
      <c r="Q155" s="87"/>
    </row>
    <row r="156" spans="1:17" ht="63.75">
      <c r="A156" s="85" t="s">
        <v>416</v>
      </c>
      <c r="B156" s="86" t="s">
        <v>58</v>
      </c>
      <c r="C156" s="86" t="s">
        <v>629</v>
      </c>
      <c r="D156" s="86" t="s">
        <v>392</v>
      </c>
      <c r="E156" s="86" t="s">
        <v>58</v>
      </c>
      <c r="F156" s="89">
        <v>750000</v>
      </c>
      <c r="G156" s="89">
        <v>75648.75</v>
      </c>
      <c r="H156" s="89">
        <v>0</v>
      </c>
      <c r="I156" s="89">
        <v>0</v>
      </c>
      <c r="J156" s="89">
        <v>0</v>
      </c>
      <c r="K156" s="89">
        <v>0</v>
      </c>
      <c r="L156" s="89">
        <v>75648.75</v>
      </c>
      <c r="M156" s="89"/>
      <c r="N156" s="97">
        <f t="shared" si="6"/>
        <v>0.100865</v>
      </c>
      <c r="O156" s="97">
        <f t="shared" si="7"/>
        <v>1</v>
      </c>
      <c r="P156" s="97" t="e">
        <f t="shared" si="8"/>
        <v>#DIV/0!</v>
      </c>
      <c r="Q156" s="87"/>
    </row>
    <row r="157" spans="1:17" ht="27" customHeight="1">
      <c r="A157" s="85" t="s">
        <v>177</v>
      </c>
      <c r="B157" s="86" t="s">
        <v>58</v>
      </c>
      <c r="C157" s="86" t="s">
        <v>629</v>
      </c>
      <c r="D157" s="86" t="s">
        <v>392</v>
      </c>
      <c r="E157" s="86" t="s">
        <v>89</v>
      </c>
      <c r="F157" s="89">
        <v>750000</v>
      </c>
      <c r="G157" s="89">
        <v>75648.75</v>
      </c>
      <c r="H157" s="89">
        <v>0</v>
      </c>
      <c r="I157" s="89">
        <v>0</v>
      </c>
      <c r="J157" s="89">
        <v>0</v>
      </c>
      <c r="K157" s="89">
        <v>0</v>
      </c>
      <c r="L157" s="89">
        <v>75648.75</v>
      </c>
      <c r="M157" s="89"/>
      <c r="N157" s="97">
        <f t="shared" si="6"/>
        <v>0.100865</v>
      </c>
      <c r="O157" s="97">
        <f t="shared" si="7"/>
        <v>1</v>
      </c>
      <c r="P157" s="97" t="e">
        <f t="shared" si="8"/>
        <v>#DIV/0!</v>
      </c>
      <c r="Q157" s="87"/>
    </row>
    <row r="158" spans="1:17" ht="38.25">
      <c r="A158" s="85" t="s">
        <v>148</v>
      </c>
      <c r="B158" s="86" t="s">
        <v>58</v>
      </c>
      <c r="C158" s="86" t="s">
        <v>634</v>
      </c>
      <c r="D158" s="86" t="s">
        <v>78</v>
      </c>
      <c r="E158" s="86" t="s">
        <v>58</v>
      </c>
      <c r="F158" s="89">
        <v>9013718.5600000005</v>
      </c>
      <c r="G158" s="89">
        <v>17996686.859999999</v>
      </c>
      <c r="H158" s="89">
        <v>0</v>
      </c>
      <c r="I158" s="89">
        <v>0</v>
      </c>
      <c r="J158" s="89">
        <v>0</v>
      </c>
      <c r="K158" s="89">
        <v>0</v>
      </c>
      <c r="L158" s="89">
        <v>13648962.59</v>
      </c>
      <c r="M158" s="89">
        <v>13880954.82</v>
      </c>
      <c r="N158" s="97">
        <f t="shared" si="6"/>
        <v>1.5142432614403705</v>
      </c>
      <c r="O158" s="97">
        <f t="shared" si="7"/>
        <v>0.7584152958918573</v>
      </c>
      <c r="P158" s="97">
        <f t="shared" si="8"/>
        <v>0.98328701209618952</v>
      </c>
      <c r="Q158" s="151" t="s">
        <v>1048</v>
      </c>
    </row>
    <row r="159" spans="1:17" ht="51">
      <c r="A159" s="85" t="s">
        <v>497</v>
      </c>
      <c r="B159" s="86" t="s">
        <v>58</v>
      </c>
      <c r="C159" s="86" t="s">
        <v>634</v>
      </c>
      <c r="D159" s="86" t="s">
        <v>318</v>
      </c>
      <c r="E159" s="86" t="s">
        <v>58</v>
      </c>
      <c r="F159" s="89">
        <v>1880163</v>
      </c>
      <c r="G159" s="89">
        <v>1880164.16</v>
      </c>
      <c r="H159" s="89">
        <v>0</v>
      </c>
      <c r="I159" s="89">
        <v>0</v>
      </c>
      <c r="J159" s="89">
        <v>0</v>
      </c>
      <c r="K159" s="89">
        <v>0</v>
      </c>
      <c r="L159" s="89">
        <v>1880164.16</v>
      </c>
      <c r="M159" s="89"/>
      <c r="N159" s="97">
        <f t="shared" si="6"/>
        <v>1.0000006169677842</v>
      </c>
      <c r="O159" s="97">
        <f t="shared" si="7"/>
        <v>1</v>
      </c>
      <c r="P159" s="97" t="e">
        <f t="shared" si="8"/>
        <v>#DIV/0!</v>
      </c>
      <c r="Q159" s="87"/>
    </row>
    <row r="160" spans="1:17" ht="38.25">
      <c r="A160" s="85" t="s">
        <v>177</v>
      </c>
      <c r="B160" s="86" t="s">
        <v>58</v>
      </c>
      <c r="C160" s="86" t="s">
        <v>634</v>
      </c>
      <c r="D160" s="86" t="s">
        <v>318</v>
      </c>
      <c r="E160" s="86" t="s">
        <v>89</v>
      </c>
      <c r="F160" s="89">
        <v>1880163</v>
      </c>
      <c r="G160" s="89">
        <v>1880164.16</v>
      </c>
      <c r="H160" s="89">
        <v>0</v>
      </c>
      <c r="I160" s="89">
        <v>0</v>
      </c>
      <c r="J160" s="89">
        <v>0</v>
      </c>
      <c r="K160" s="89">
        <v>0</v>
      </c>
      <c r="L160" s="89">
        <v>1880164.16</v>
      </c>
      <c r="M160" s="89"/>
      <c r="N160" s="97">
        <f t="shared" si="6"/>
        <v>1.0000006169677842</v>
      </c>
      <c r="O160" s="97">
        <f t="shared" si="7"/>
        <v>1</v>
      </c>
      <c r="P160" s="97" t="e">
        <f t="shared" si="8"/>
        <v>#DIV/0!</v>
      </c>
      <c r="Q160" s="87"/>
    </row>
    <row r="161" spans="1:17">
      <c r="A161" s="85" t="s">
        <v>417</v>
      </c>
      <c r="B161" s="86" t="s">
        <v>58</v>
      </c>
      <c r="C161" s="86" t="s">
        <v>634</v>
      </c>
      <c r="D161" s="86" t="s">
        <v>393</v>
      </c>
      <c r="E161" s="86" t="s">
        <v>58</v>
      </c>
      <c r="F161" s="89">
        <v>3045000</v>
      </c>
      <c r="G161" s="89">
        <v>3548318.16</v>
      </c>
      <c r="H161" s="89">
        <v>0</v>
      </c>
      <c r="I161" s="89">
        <v>0</v>
      </c>
      <c r="J161" s="89">
        <v>0</v>
      </c>
      <c r="K161" s="89">
        <v>0</v>
      </c>
      <c r="L161" s="89">
        <v>3072873.39</v>
      </c>
      <c r="M161" s="89"/>
      <c r="N161" s="97">
        <f t="shared" si="6"/>
        <v>1.0091538226600985</v>
      </c>
      <c r="O161" s="97">
        <f t="shared" si="7"/>
        <v>0.86600841622387092</v>
      </c>
      <c r="P161" s="97" t="e">
        <f t="shared" si="8"/>
        <v>#DIV/0!</v>
      </c>
      <c r="Q161" s="87"/>
    </row>
    <row r="162" spans="1:17" ht="38.25">
      <c r="A162" s="85" t="s">
        <v>177</v>
      </c>
      <c r="B162" s="86" t="s">
        <v>58</v>
      </c>
      <c r="C162" s="86" t="s">
        <v>634</v>
      </c>
      <c r="D162" s="86" t="s">
        <v>393</v>
      </c>
      <c r="E162" s="86" t="s">
        <v>89</v>
      </c>
      <c r="F162" s="89">
        <v>3045000</v>
      </c>
      <c r="G162" s="89">
        <v>3548318.16</v>
      </c>
      <c r="H162" s="89">
        <v>0</v>
      </c>
      <c r="I162" s="89">
        <v>0</v>
      </c>
      <c r="J162" s="89">
        <v>0</v>
      </c>
      <c r="K162" s="89">
        <v>0</v>
      </c>
      <c r="L162" s="89">
        <v>3072873.39</v>
      </c>
      <c r="M162" s="89"/>
      <c r="N162" s="97">
        <f t="shared" si="6"/>
        <v>1.0091538226600985</v>
      </c>
      <c r="O162" s="97">
        <f t="shared" si="7"/>
        <v>0.86600841622387092</v>
      </c>
      <c r="P162" s="97" t="e">
        <f t="shared" si="8"/>
        <v>#DIV/0!</v>
      </c>
      <c r="Q162" s="87"/>
    </row>
    <row r="163" spans="1:17" ht="25.5">
      <c r="A163" s="85" t="s">
        <v>418</v>
      </c>
      <c r="B163" s="86" t="s">
        <v>58</v>
      </c>
      <c r="C163" s="86" t="s">
        <v>634</v>
      </c>
      <c r="D163" s="86" t="s">
        <v>394</v>
      </c>
      <c r="E163" s="86" t="s">
        <v>58</v>
      </c>
      <c r="F163" s="89">
        <v>518000</v>
      </c>
      <c r="G163" s="89">
        <v>518000</v>
      </c>
      <c r="H163" s="89">
        <v>0</v>
      </c>
      <c r="I163" s="89">
        <v>0</v>
      </c>
      <c r="J163" s="89">
        <v>0</v>
      </c>
      <c r="K163" s="89">
        <v>0</v>
      </c>
      <c r="L163" s="89">
        <v>517222.24</v>
      </c>
      <c r="M163" s="89"/>
      <c r="N163" s="97">
        <f t="shared" si="6"/>
        <v>0.99849853281853285</v>
      </c>
      <c r="O163" s="97">
        <f t="shared" si="7"/>
        <v>0.99849853281853285</v>
      </c>
      <c r="P163" s="97" t="e">
        <f t="shared" si="8"/>
        <v>#DIV/0!</v>
      </c>
      <c r="Q163" s="87"/>
    </row>
    <row r="164" spans="1:17" ht="38.25">
      <c r="A164" s="85" t="s">
        <v>177</v>
      </c>
      <c r="B164" s="86" t="s">
        <v>58</v>
      </c>
      <c r="C164" s="86" t="s">
        <v>634</v>
      </c>
      <c r="D164" s="86" t="s">
        <v>394</v>
      </c>
      <c r="E164" s="86" t="s">
        <v>89</v>
      </c>
      <c r="F164" s="89">
        <v>518000</v>
      </c>
      <c r="G164" s="89">
        <v>518000</v>
      </c>
      <c r="H164" s="89">
        <v>0</v>
      </c>
      <c r="I164" s="89">
        <v>0</v>
      </c>
      <c r="J164" s="89">
        <v>0</v>
      </c>
      <c r="K164" s="89">
        <v>0</v>
      </c>
      <c r="L164" s="89">
        <v>517222.24</v>
      </c>
      <c r="M164" s="89"/>
      <c r="N164" s="97">
        <f t="shared" si="6"/>
        <v>0.99849853281853285</v>
      </c>
      <c r="O164" s="97">
        <f t="shared" si="7"/>
        <v>0.99849853281853285</v>
      </c>
      <c r="P164" s="97" t="e">
        <f t="shared" si="8"/>
        <v>#DIV/0!</v>
      </c>
      <c r="Q164" s="87"/>
    </row>
    <row r="165" spans="1:17" ht="25.5">
      <c r="A165" s="85" t="s">
        <v>419</v>
      </c>
      <c r="B165" s="86" t="s">
        <v>58</v>
      </c>
      <c r="C165" s="86" t="s">
        <v>634</v>
      </c>
      <c r="D165" s="86" t="s">
        <v>395</v>
      </c>
      <c r="E165" s="86" t="s">
        <v>58</v>
      </c>
      <c r="F165" s="89">
        <v>526000</v>
      </c>
      <c r="G165" s="89">
        <v>457179.4</v>
      </c>
      <c r="H165" s="89">
        <v>0</v>
      </c>
      <c r="I165" s="89">
        <v>0</v>
      </c>
      <c r="J165" s="89">
        <v>0</v>
      </c>
      <c r="K165" s="89">
        <v>0</v>
      </c>
      <c r="L165" s="89">
        <v>372627.29</v>
      </c>
      <c r="M165" s="89"/>
      <c r="N165" s="97">
        <f t="shared" si="6"/>
        <v>0.70841690114068434</v>
      </c>
      <c r="O165" s="97">
        <f t="shared" si="7"/>
        <v>0.81505704325260486</v>
      </c>
      <c r="P165" s="97" t="e">
        <f t="shared" si="8"/>
        <v>#DIV/0!</v>
      </c>
      <c r="Q165" s="87"/>
    </row>
    <row r="166" spans="1:17" ht="89.25">
      <c r="A166" s="85" t="s">
        <v>600</v>
      </c>
      <c r="B166" s="86" t="s">
        <v>58</v>
      </c>
      <c r="C166" s="86" t="s">
        <v>634</v>
      </c>
      <c r="D166" s="86" t="s">
        <v>395</v>
      </c>
      <c r="E166" s="86" t="s">
        <v>94</v>
      </c>
      <c r="F166" s="89">
        <v>0</v>
      </c>
      <c r="G166" s="89">
        <v>62029.67</v>
      </c>
      <c r="H166" s="89">
        <v>0</v>
      </c>
      <c r="I166" s="89">
        <v>0</v>
      </c>
      <c r="J166" s="89">
        <v>0</v>
      </c>
      <c r="K166" s="89">
        <v>0</v>
      </c>
      <c r="L166" s="89">
        <v>62029.67</v>
      </c>
      <c r="M166" s="89"/>
      <c r="N166" s="97" t="e">
        <f t="shared" si="6"/>
        <v>#DIV/0!</v>
      </c>
      <c r="O166" s="97">
        <f t="shared" si="7"/>
        <v>1</v>
      </c>
      <c r="P166" s="97" t="e">
        <f t="shared" si="8"/>
        <v>#DIV/0!</v>
      </c>
      <c r="Q166" s="87"/>
    </row>
    <row r="167" spans="1:17" ht="38.25">
      <c r="A167" s="85" t="s">
        <v>177</v>
      </c>
      <c r="B167" s="86" t="s">
        <v>58</v>
      </c>
      <c r="C167" s="86" t="s">
        <v>634</v>
      </c>
      <c r="D167" s="86" t="s">
        <v>395</v>
      </c>
      <c r="E167" s="86" t="s">
        <v>89</v>
      </c>
      <c r="F167" s="89">
        <v>526000</v>
      </c>
      <c r="G167" s="89">
        <v>395149.73</v>
      </c>
      <c r="H167" s="89">
        <v>0</v>
      </c>
      <c r="I167" s="89">
        <v>0</v>
      </c>
      <c r="J167" s="89">
        <v>0</v>
      </c>
      <c r="K167" s="89">
        <v>0</v>
      </c>
      <c r="L167" s="89">
        <v>310597.62</v>
      </c>
      <c r="M167" s="89"/>
      <c r="N167" s="97">
        <f t="shared" si="6"/>
        <v>0.59048977186311791</v>
      </c>
      <c r="O167" s="97">
        <f t="shared" si="7"/>
        <v>0.78602513533287754</v>
      </c>
      <c r="P167" s="97" t="e">
        <f t="shared" si="8"/>
        <v>#DIV/0!</v>
      </c>
      <c r="Q167" s="87"/>
    </row>
    <row r="168" spans="1:17" ht="25.5">
      <c r="A168" s="85" t="s">
        <v>635</v>
      </c>
      <c r="B168" s="86" t="s">
        <v>58</v>
      </c>
      <c r="C168" s="86" t="s">
        <v>634</v>
      </c>
      <c r="D168" s="86" t="s">
        <v>580</v>
      </c>
      <c r="E168" s="86" t="s">
        <v>58</v>
      </c>
      <c r="F168" s="89">
        <v>0</v>
      </c>
      <c r="G168" s="89">
        <v>600000</v>
      </c>
      <c r="H168" s="89">
        <v>0</v>
      </c>
      <c r="I168" s="89">
        <v>0</v>
      </c>
      <c r="J168" s="89">
        <v>0</v>
      </c>
      <c r="K168" s="89">
        <v>0</v>
      </c>
      <c r="L168" s="89">
        <v>600000</v>
      </c>
      <c r="M168" s="89"/>
      <c r="N168" s="97" t="e">
        <f t="shared" si="6"/>
        <v>#DIV/0!</v>
      </c>
      <c r="O168" s="97">
        <f t="shared" si="7"/>
        <v>1</v>
      </c>
      <c r="P168" s="97" t="e">
        <f t="shared" si="8"/>
        <v>#DIV/0!</v>
      </c>
      <c r="Q168" s="87"/>
    </row>
    <row r="169" spans="1:17" ht="38.25">
      <c r="A169" s="85" t="s">
        <v>177</v>
      </c>
      <c r="B169" s="86" t="s">
        <v>58</v>
      </c>
      <c r="C169" s="86" t="s">
        <v>634</v>
      </c>
      <c r="D169" s="86" t="s">
        <v>580</v>
      </c>
      <c r="E169" s="86" t="s">
        <v>89</v>
      </c>
      <c r="F169" s="89">
        <v>0</v>
      </c>
      <c r="G169" s="89">
        <v>600000</v>
      </c>
      <c r="H169" s="89">
        <v>0</v>
      </c>
      <c r="I169" s="89">
        <v>0</v>
      </c>
      <c r="J169" s="89">
        <v>0</v>
      </c>
      <c r="K169" s="89">
        <v>0</v>
      </c>
      <c r="L169" s="89">
        <v>600000</v>
      </c>
      <c r="M169" s="89"/>
      <c r="N169" s="97" t="e">
        <f t="shared" si="6"/>
        <v>#DIV/0!</v>
      </c>
      <c r="O169" s="97">
        <f t="shared" si="7"/>
        <v>1</v>
      </c>
      <c r="P169" s="97" t="e">
        <f t="shared" si="8"/>
        <v>#DIV/0!</v>
      </c>
      <c r="Q169" s="87"/>
    </row>
    <row r="170" spans="1:17">
      <c r="A170" s="85" t="s">
        <v>420</v>
      </c>
      <c r="B170" s="86" t="s">
        <v>58</v>
      </c>
      <c r="C170" s="86" t="s">
        <v>634</v>
      </c>
      <c r="D170" s="86" t="s">
        <v>396</v>
      </c>
      <c r="E170" s="86" t="s">
        <v>58</v>
      </c>
      <c r="F170" s="89">
        <v>221000</v>
      </c>
      <c r="G170" s="89">
        <v>516946.57</v>
      </c>
      <c r="H170" s="89">
        <v>0</v>
      </c>
      <c r="I170" s="89">
        <v>0</v>
      </c>
      <c r="J170" s="89">
        <v>0</v>
      </c>
      <c r="K170" s="89">
        <v>0</v>
      </c>
      <c r="L170" s="89">
        <v>452291.41</v>
      </c>
      <c r="M170" s="89"/>
      <c r="N170" s="97">
        <f t="shared" si="6"/>
        <v>2.0465674660633484</v>
      </c>
      <c r="O170" s="97">
        <f t="shared" si="7"/>
        <v>0.87492873779973035</v>
      </c>
      <c r="P170" s="97" t="e">
        <f t="shared" si="8"/>
        <v>#DIV/0!</v>
      </c>
      <c r="Q170" s="87"/>
    </row>
    <row r="171" spans="1:17" ht="38.25">
      <c r="A171" s="85" t="s">
        <v>177</v>
      </c>
      <c r="B171" s="86" t="s">
        <v>58</v>
      </c>
      <c r="C171" s="86" t="s">
        <v>634</v>
      </c>
      <c r="D171" s="86" t="s">
        <v>396</v>
      </c>
      <c r="E171" s="86" t="s">
        <v>89</v>
      </c>
      <c r="F171" s="89">
        <v>221000</v>
      </c>
      <c r="G171" s="89">
        <v>516946.57</v>
      </c>
      <c r="H171" s="89">
        <v>0</v>
      </c>
      <c r="I171" s="89">
        <v>0</v>
      </c>
      <c r="J171" s="89">
        <v>0</v>
      </c>
      <c r="K171" s="89">
        <v>0</v>
      </c>
      <c r="L171" s="89">
        <v>452291.41</v>
      </c>
      <c r="M171" s="89"/>
      <c r="N171" s="97">
        <f t="shared" si="6"/>
        <v>2.0465674660633484</v>
      </c>
      <c r="O171" s="97">
        <f t="shared" si="7"/>
        <v>0.87492873779973035</v>
      </c>
      <c r="P171" s="97" t="e">
        <f t="shared" si="8"/>
        <v>#DIV/0!</v>
      </c>
      <c r="Q171" s="87"/>
    </row>
    <row r="172" spans="1:17" ht="25.5">
      <c r="A172" s="85" t="s">
        <v>636</v>
      </c>
      <c r="B172" s="86" t="s">
        <v>58</v>
      </c>
      <c r="C172" s="86" t="s">
        <v>634</v>
      </c>
      <c r="D172" s="86" t="s">
        <v>579</v>
      </c>
      <c r="E172" s="86" t="s">
        <v>58</v>
      </c>
      <c r="F172" s="89">
        <v>0</v>
      </c>
      <c r="G172" s="89">
        <v>100000</v>
      </c>
      <c r="H172" s="89">
        <v>0</v>
      </c>
      <c r="I172" s="89">
        <v>0</v>
      </c>
      <c r="J172" s="89">
        <v>0</v>
      </c>
      <c r="K172" s="89">
        <v>0</v>
      </c>
      <c r="L172" s="89">
        <v>100000</v>
      </c>
      <c r="M172" s="89"/>
      <c r="N172" s="97" t="e">
        <f t="shared" si="6"/>
        <v>#DIV/0!</v>
      </c>
      <c r="O172" s="97">
        <f t="shared" si="7"/>
        <v>1</v>
      </c>
      <c r="P172" s="97" t="e">
        <f t="shared" si="8"/>
        <v>#DIV/0!</v>
      </c>
      <c r="Q172" s="87"/>
    </row>
    <row r="173" spans="1:17" ht="38.25">
      <c r="A173" s="85" t="s">
        <v>177</v>
      </c>
      <c r="B173" s="86" t="s">
        <v>58</v>
      </c>
      <c r="C173" s="86" t="s">
        <v>634</v>
      </c>
      <c r="D173" s="86" t="s">
        <v>579</v>
      </c>
      <c r="E173" s="86" t="s">
        <v>89</v>
      </c>
      <c r="F173" s="89">
        <v>0</v>
      </c>
      <c r="G173" s="89">
        <v>100000</v>
      </c>
      <c r="H173" s="89">
        <v>0</v>
      </c>
      <c r="I173" s="89">
        <v>0</v>
      </c>
      <c r="J173" s="89">
        <v>0</v>
      </c>
      <c r="K173" s="89">
        <v>0</v>
      </c>
      <c r="L173" s="89">
        <v>100000</v>
      </c>
      <c r="M173" s="89"/>
      <c r="N173" s="97" t="e">
        <f t="shared" si="6"/>
        <v>#DIV/0!</v>
      </c>
      <c r="O173" s="97">
        <f t="shared" si="7"/>
        <v>1</v>
      </c>
      <c r="P173" s="97" t="e">
        <f t="shared" si="8"/>
        <v>#DIV/0!</v>
      </c>
      <c r="Q173" s="87"/>
    </row>
    <row r="174" spans="1:17" ht="25.5">
      <c r="A174" s="85" t="s">
        <v>637</v>
      </c>
      <c r="B174" s="86" t="s">
        <v>58</v>
      </c>
      <c r="C174" s="86" t="s">
        <v>634</v>
      </c>
      <c r="D174" s="86" t="s">
        <v>578</v>
      </c>
      <c r="E174" s="86" t="s">
        <v>58</v>
      </c>
      <c r="F174" s="89">
        <v>0</v>
      </c>
      <c r="G174" s="89">
        <v>150000</v>
      </c>
      <c r="H174" s="89">
        <v>0</v>
      </c>
      <c r="I174" s="89">
        <v>0</v>
      </c>
      <c r="J174" s="89">
        <v>0</v>
      </c>
      <c r="K174" s="89">
        <v>0</v>
      </c>
      <c r="L174" s="89">
        <v>150000</v>
      </c>
      <c r="M174" s="89"/>
      <c r="N174" s="97" t="e">
        <f t="shared" si="6"/>
        <v>#DIV/0!</v>
      </c>
      <c r="O174" s="97">
        <f t="shared" si="7"/>
        <v>1</v>
      </c>
      <c r="P174" s="97" t="e">
        <f t="shared" si="8"/>
        <v>#DIV/0!</v>
      </c>
      <c r="Q174" s="87"/>
    </row>
    <row r="175" spans="1:17" ht="38.25">
      <c r="A175" s="85" t="s">
        <v>177</v>
      </c>
      <c r="B175" s="86" t="s">
        <v>58</v>
      </c>
      <c r="C175" s="86" t="s">
        <v>634</v>
      </c>
      <c r="D175" s="86" t="s">
        <v>578</v>
      </c>
      <c r="E175" s="86" t="s">
        <v>89</v>
      </c>
      <c r="F175" s="89">
        <v>0</v>
      </c>
      <c r="G175" s="89">
        <v>150000</v>
      </c>
      <c r="H175" s="89">
        <v>0</v>
      </c>
      <c r="I175" s="89">
        <v>0</v>
      </c>
      <c r="J175" s="89">
        <v>0</v>
      </c>
      <c r="K175" s="89">
        <v>0</v>
      </c>
      <c r="L175" s="89">
        <v>150000</v>
      </c>
      <c r="M175" s="89"/>
      <c r="N175" s="97" t="e">
        <f t="shared" si="6"/>
        <v>#DIV/0!</v>
      </c>
      <c r="O175" s="97">
        <f t="shared" si="7"/>
        <v>1</v>
      </c>
      <c r="P175" s="97" t="e">
        <f t="shared" si="8"/>
        <v>#DIV/0!</v>
      </c>
      <c r="Q175" s="87"/>
    </row>
    <row r="176" spans="1:17" ht="54.75" customHeight="1">
      <c r="A176" s="85" t="s">
        <v>421</v>
      </c>
      <c r="B176" s="86" t="s">
        <v>58</v>
      </c>
      <c r="C176" s="86" t="s">
        <v>634</v>
      </c>
      <c r="D176" s="86" t="s">
        <v>397</v>
      </c>
      <c r="E176" s="86" t="s">
        <v>58</v>
      </c>
      <c r="F176" s="89">
        <v>1610000</v>
      </c>
      <c r="G176" s="89">
        <v>1739735.84</v>
      </c>
      <c r="H176" s="89">
        <v>0</v>
      </c>
      <c r="I176" s="89">
        <v>0</v>
      </c>
      <c r="J176" s="89">
        <v>0</v>
      </c>
      <c r="K176" s="89">
        <v>0</v>
      </c>
      <c r="L176" s="89">
        <v>1739735.84</v>
      </c>
      <c r="M176" s="89"/>
      <c r="N176" s="97">
        <f t="shared" si="6"/>
        <v>1.0805812670807453</v>
      </c>
      <c r="O176" s="97">
        <f t="shared" si="7"/>
        <v>1</v>
      </c>
      <c r="P176" s="97" t="e">
        <f t="shared" si="8"/>
        <v>#DIV/0!</v>
      </c>
      <c r="Q176" s="87"/>
    </row>
    <row r="177" spans="1:17" ht="38.25">
      <c r="A177" s="85" t="s">
        <v>177</v>
      </c>
      <c r="B177" s="86" t="s">
        <v>58</v>
      </c>
      <c r="C177" s="86" t="s">
        <v>634</v>
      </c>
      <c r="D177" s="86" t="s">
        <v>397</v>
      </c>
      <c r="E177" s="86" t="s">
        <v>89</v>
      </c>
      <c r="F177" s="89">
        <v>1610000</v>
      </c>
      <c r="G177" s="89">
        <v>1739735.84</v>
      </c>
      <c r="H177" s="89">
        <v>0</v>
      </c>
      <c r="I177" s="89">
        <v>0</v>
      </c>
      <c r="J177" s="89">
        <v>0</v>
      </c>
      <c r="K177" s="89">
        <v>0</v>
      </c>
      <c r="L177" s="89">
        <v>1739735.84</v>
      </c>
      <c r="M177" s="89"/>
      <c r="N177" s="97">
        <f t="shared" si="6"/>
        <v>1.0805812670807453</v>
      </c>
      <c r="O177" s="97">
        <f t="shared" si="7"/>
        <v>1</v>
      </c>
      <c r="P177" s="97" t="e">
        <f t="shared" si="8"/>
        <v>#DIV/0!</v>
      </c>
      <c r="Q177" s="87"/>
    </row>
    <row r="178" spans="1:17" ht="63.75">
      <c r="A178" s="85" t="s">
        <v>638</v>
      </c>
      <c r="B178" s="86" t="s">
        <v>58</v>
      </c>
      <c r="C178" s="86" t="s">
        <v>634</v>
      </c>
      <c r="D178" s="86" t="s">
        <v>577</v>
      </c>
      <c r="E178" s="86" t="s">
        <v>58</v>
      </c>
      <c r="F178" s="89">
        <v>0</v>
      </c>
      <c r="G178" s="89">
        <v>190000</v>
      </c>
      <c r="H178" s="89">
        <v>0</v>
      </c>
      <c r="I178" s="89">
        <v>0</v>
      </c>
      <c r="J178" s="89">
        <v>0</v>
      </c>
      <c r="K178" s="89">
        <v>0</v>
      </c>
      <c r="L178" s="89">
        <v>190000</v>
      </c>
      <c r="M178" s="89"/>
      <c r="N178" s="97" t="e">
        <f t="shared" si="6"/>
        <v>#DIV/0!</v>
      </c>
      <c r="O178" s="97">
        <f t="shared" si="7"/>
        <v>1</v>
      </c>
      <c r="P178" s="97" t="e">
        <f t="shared" si="8"/>
        <v>#DIV/0!</v>
      </c>
      <c r="Q178" s="87"/>
    </row>
    <row r="179" spans="1:17" ht="38.25">
      <c r="A179" s="85" t="s">
        <v>177</v>
      </c>
      <c r="B179" s="86" t="s">
        <v>58</v>
      </c>
      <c r="C179" s="86" t="s">
        <v>634</v>
      </c>
      <c r="D179" s="86" t="s">
        <v>577</v>
      </c>
      <c r="E179" s="86" t="s">
        <v>89</v>
      </c>
      <c r="F179" s="89">
        <v>0</v>
      </c>
      <c r="G179" s="89">
        <v>190000</v>
      </c>
      <c r="H179" s="89">
        <v>0</v>
      </c>
      <c r="I179" s="89">
        <v>0</v>
      </c>
      <c r="J179" s="89">
        <v>0</v>
      </c>
      <c r="K179" s="89">
        <v>0</v>
      </c>
      <c r="L179" s="89">
        <v>190000</v>
      </c>
      <c r="M179" s="89"/>
      <c r="N179" s="97" t="e">
        <f t="shared" si="6"/>
        <v>#DIV/0!</v>
      </c>
      <c r="O179" s="97">
        <f t="shared" si="7"/>
        <v>1</v>
      </c>
      <c r="P179" s="97" t="e">
        <f t="shared" si="8"/>
        <v>#DIV/0!</v>
      </c>
      <c r="Q179" s="87"/>
    </row>
    <row r="180" spans="1:17" ht="51">
      <c r="A180" s="85" t="s">
        <v>639</v>
      </c>
      <c r="B180" s="86" t="s">
        <v>58</v>
      </c>
      <c r="C180" s="86" t="s">
        <v>634</v>
      </c>
      <c r="D180" s="86" t="s">
        <v>576</v>
      </c>
      <c r="E180" s="86" t="s">
        <v>58</v>
      </c>
      <c r="F180" s="89">
        <v>0</v>
      </c>
      <c r="G180" s="89">
        <v>370000</v>
      </c>
      <c r="H180" s="89">
        <v>0</v>
      </c>
      <c r="I180" s="89">
        <v>0</v>
      </c>
      <c r="J180" s="89">
        <v>0</v>
      </c>
      <c r="K180" s="89">
        <v>0</v>
      </c>
      <c r="L180" s="89">
        <v>370000</v>
      </c>
      <c r="M180" s="89"/>
      <c r="N180" s="97" t="e">
        <f t="shared" si="6"/>
        <v>#DIV/0!</v>
      </c>
      <c r="O180" s="97">
        <f t="shared" si="7"/>
        <v>1</v>
      </c>
      <c r="P180" s="97" t="e">
        <f t="shared" si="8"/>
        <v>#DIV/0!</v>
      </c>
      <c r="Q180" s="87"/>
    </row>
    <row r="181" spans="1:17" ht="38.25">
      <c r="A181" s="85" t="s">
        <v>177</v>
      </c>
      <c r="B181" s="86" t="s">
        <v>58</v>
      </c>
      <c r="C181" s="86" t="s">
        <v>634</v>
      </c>
      <c r="D181" s="86" t="s">
        <v>576</v>
      </c>
      <c r="E181" s="86" t="s">
        <v>89</v>
      </c>
      <c r="F181" s="89">
        <v>0</v>
      </c>
      <c r="G181" s="89">
        <v>370000</v>
      </c>
      <c r="H181" s="89">
        <v>0</v>
      </c>
      <c r="I181" s="89">
        <v>0</v>
      </c>
      <c r="J181" s="89">
        <v>0</v>
      </c>
      <c r="K181" s="89">
        <v>0</v>
      </c>
      <c r="L181" s="89">
        <v>370000</v>
      </c>
      <c r="M181" s="89"/>
      <c r="N181" s="97" t="e">
        <f t="shared" si="6"/>
        <v>#DIV/0!</v>
      </c>
      <c r="O181" s="97">
        <f t="shared" si="7"/>
        <v>1</v>
      </c>
      <c r="P181" s="97" t="e">
        <f t="shared" si="8"/>
        <v>#DIV/0!</v>
      </c>
      <c r="Q181" s="87"/>
    </row>
    <row r="182" spans="1:17" ht="51">
      <c r="A182" s="85" t="s">
        <v>640</v>
      </c>
      <c r="B182" s="86" t="s">
        <v>58</v>
      </c>
      <c r="C182" s="86" t="s">
        <v>634</v>
      </c>
      <c r="D182" s="86" t="s">
        <v>575</v>
      </c>
      <c r="E182" s="86" t="s">
        <v>58</v>
      </c>
      <c r="F182" s="89">
        <v>0</v>
      </c>
      <c r="G182" s="89">
        <v>280000</v>
      </c>
      <c r="H182" s="89">
        <v>0</v>
      </c>
      <c r="I182" s="89">
        <v>0</v>
      </c>
      <c r="J182" s="89">
        <v>0</v>
      </c>
      <c r="K182" s="89">
        <v>0</v>
      </c>
      <c r="L182" s="89">
        <v>280000</v>
      </c>
      <c r="M182" s="89"/>
      <c r="N182" s="97" t="e">
        <f t="shared" si="6"/>
        <v>#DIV/0!</v>
      </c>
      <c r="O182" s="97">
        <f t="shared" si="7"/>
        <v>1</v>
      </c>
      <c r="P182" s="97" t="e">
        <f t="shared" si="8"/>
        <v>#DIV/0!</v>
      </c>
      <c r="Q182" s="87"/>
    </row>
    <row r="183" spans="1:17" ht="38.25">
      <c r="A183" s="85" t="s">
        <v>177</v>
      </c>
      <c r="B183" s="86" t="s">
        <v>58</v>
      </c>
      <c r="C183" s="86" t="s">
        <v>634</v>
      </c>
      <c r="D183" s="86" t="s">
        <v>575</v>
      </c>
      <c r="E183" s="86" t="s">
        <v>89</v>
      </c>
      <c r="F183" s="89">
        <v>0</v>
      </c>
      <c r="G183" s="89">
        <v>280000</v>
      </c>
      <c r="H183" s="89">
        <v>0</v>
      </c>
      <c r="I183" s="89">
        <v>0</v>
      </c>
      <c r="J183" s="89">
        <v>0</v>
      </c>
      <c r="K183" s="89">
        <v>0</v>
      </c>
      <c r="L183" s="89">
        <v>280000</v>
      </c>
      <c r="M183" s="89"/>
      <c r="N183" s="97" t="e">
        <f t="shared" si="6"/>
        <v>#DIV/0!</v>
      </c>
      <c r="O183" s="97">
        <f t="shared" si="7"/>
        <v>1</v>
      </c>
      <c r="P183" s="97" t="e">
        <f t="shared" si="8"/>
        <v>#DIV/0!</v>
      </c>
      <c r="Q183" s="87"/>
    </row>
    <row r="184" spans="1:17" ht="51">
      <c r="A184" s="85" t="s">
        <v>641</v>
      </c>
      <c r="B184" s="86" t="s">
        <v>58</v>
      </c>
      <c r="C184" s="86" t="s">
        <v>634</v>
      </c>
      <c r="D184" s="86" t="s">
        <v>574</v>
      </c>
      <c r="E184" s="86" t="s">
        <v>58</v>
      </c>
      <c r="F184" s="89">
        <v>0</v>
      </c>
      <c r="G184" s="89">
        <v>330000</v>
      </c>
      <c r="H184" s="89">
        <v>0</v>
      </c>
      <c r="I184" s="89">
        <v>0</v>
      </c>
      <c r="J184" s="89">
        <v>0</v>
      </c>
      <c r="K184" s="89">
        <v>0</v>
      </c>
      <c r="L184" s="89">
        <v>330000</v>
      </c>
      <c r="M184" s="89"/>
      <c r="N184" s="97" t="e">
        <f t="shared" si="6"/>
        <v>#DIV/0!</v>
      </c>
      <c r="O184" s="97">
        <f t="shared" si="7"/>
        <v>1</v>
      </c>
      <c r="P184" s="97" t="e">
        <f t="shared" si="8"/>
        <v>#DIV/0!</v>
      </c>
      <c r="Q184" s="87"/>
    </row>
    <row r="185" spans="1:17" ht="38.25">
      <c r="A185" s="85" t="s">
        <v>177</v>
      </c>
      <c r="B185" s="86" t="s">
        <v>58</v>
      </c>
      <c r="C185" s="86" t="s">
        <v>634</v>
      </c>
      <c r="D185" s="86" t="s">
        <v>574</v>
      </c>
      <c r="E185" s="86" t="s">
        <v>89</v>
      </c>
      <c r="F185" s="89">
        <v>0</v>
      </c>
      <c r="G185" s="89">
        <v>330000</v>
      </c>
      <c r="H185" s="89">
        <v>0</v>
      </c>
      <c r="I185" s="89">
        <v>0</v>
      </c>
      <c r="J185" s="89">
        <v>0</v>
      </c>
      <c r="K185" s="89">
        <v>0</v>
      </c>
      <c r="L185" s="89">
        <v>330000</v>
      </c>
      <c r="M185" s="89"/>
      <c r="N185" s="97" t="e">
        <f t="shared" si="6"/>
        <v>#DIV/0!</v>
      </c>
      <c r="O185" s="97">
        <f t="shared" si="7"/>
        <v>1</v>
      </c>
      <c r="P185" s="97" t="e">
        <f t="shared" si="8"/>
        <v>#DIV/0!</v>
      </c>
      <c r="Q185" s="87"/>
    </row>
    <row r="186" spans="1:17" ht="51">
      <c r="A186" s="85" t="s">
        <v>642</v>
      </c>
      <c r="B186" s="86" t="s">
        <v>58</v>
      </c>
      <c r="C186" s="86" t="s">
        <v>634</v>
      </c>
      <c r="D186" s="86" t="s">
        <v>573</v>
      </c>
      <c r="E186" s="86" t="s">
        <v>58</v>
      </c>
      <c r="F186" s="89">
        <v>0</v>
      </c>
      <c r="G186" s="89">
        <v>310000</v>
      </c>
      <c r="H186" s="89">
        <v>0</v>
      </c>
      <c r="I186" s="89">
        <v>0</v>
      </c>
      <c r="J186" s="89">
        <v>0</v>
      </c>
      <c r="K186" s="89">
        <v>0</v>
      </c>
      <c r="L186" s="89">
        <v>310000</v>
      </c>
      <c r="M186" s="89"/>
      <c r="N186" s="97" t="e">
        <f t="shared" si="6"/>
        <v>#DIV/0!</v>
      </c>
      <c r="O186" s="97">
        <f t="shared" si="7"/>
        <v>1</v>
      </c>
      <c r="P186" s="97" t="e">
        <f t="shared" si="8"/>
        <v>#DIV/0!</v>
      </c>
      <c r="Q186" s="87"/>
    </row>
    <row r="187" spans="1:17" ht="38.25">
      <c r="A187" s="85" t="s">
        <v>177</v>
      </c>
      <c r="B187" s="86" t="s">
        <v>58</v>
      </c>
      <c r="C187" s="86" t="s">
        <v>634</v>
      </c>
      <c r="D187" s="86" t="s">
        <v>573</v>
      </c>
      <c r="E187" s="86" t="s">
        <v>89</v>
      </c>
      <c r="F187" s="89">
        <v>0</v>
      </c>
      <c r="G187" s="89">
        <v>310000</v>
      </c>
      <c r="H187" s="89">
        <v>0</v>
      </c>
      <c r="I187" s="89">
        <v>0</v>
      </c>
      <c r="J187" s="89">
        <v>0</v>
      </c>
      <c r="K187" s="89">
        <v>0</v>
      </c>
      <c r="L187" s="89">
        <v>310000</v>
      </c>
      <c r="M187" s="89"/>
      <c r="N187" s="97" t="e">
        <f t="shared" si="6"/>
        <v>#DIV/0!</v>
      </c>
      <c r="O187" s="97">
        <f t="shared" si="7"/>
        <v>1</v>
      </c>
      <c r="P187" s="97" t="e">
        <f t="shared" si="8"/>
        <v>#DIV/0!</v>
      </c>
      <c r="Q187" s="87"/>
    </row>
    <row r="188" spans="1:17" ht="51">
      <c r="A188" s="85" t="s">
        <v>643</v>
      </c>
      <c r="B188" s="86" t="s">
        <v>58</v>
      </c>
      <c r="C188" s="86" t="s">
        <v>634</v>
      </c>
      <c r="D188" s="86" t="s">
        <v>572</v>
      </c>
      <c r="E188" s="86" t="s">
        <v>58</v>
      </c>
      <c r="F188" s="89">
        <v>0</v>
      </c>
      <c r="G188" s="89">
        <v>116500</v>
      </c>
      <c r="H188" s="89">
        <v>0</v>
      </c>
      <c r="I188" s="89">
        <v>0</v>
      </c>
      <c r="J188" s="89">
        <v>0</v>
      </c>
      <c r="K188" s="89">
        <v>0</v>
      </c>
      <c r="L188" s="89">
        <v>116500</v>
      </c>
      <c r="M188" s="89"/>
      <c r="N188" s="97" t="e">
        <f t="shared" si="6"/>
        <v>#DIV/0!</v>
      </c>
      <c r="O188" s="97">
        <f t="shared" si="7"/>
        <v>1</v>
      </c>
      <c r="P188" s="97" t="e">
        <f t="shared" si="8"/>
        <v>#DIV/0!</v>
      </c>
      <c r="Q188" s="87"/>
    </row>
    <row r="189" spans="1:17" ht="38.25">
      <c r="A189" s="85" t="s">
        <v>177</v>
      </c>
      <c r="B189" s="86" t="s">
        <v>58</v>
      </c>
      <c r="C189" s="86" t="s">
        <v>634</v>
      </c>
      <c r="D189" s="86" t="s">
        <v>572</v>
      </c>
      <c r="E189" s="86" t="s">
        <v>89</v>
      </c>
      <c r="F189" s="89">
        <v>0</v>
      </c>
      <c r="G189" s="89">
        <v>116500</v>
      </c>
      <c r="H189" s="89">
        <v>0</v>
      </c>
      <c r="I189" s="89">
        <v>0</v>
      </c>
      <c r="J189" s="89">
        <v>0</v>
      </c>
      <c r="K189" s="89">
        <v>0</v>
      </c>
      <c r="L189" s="89">
        <v>116500</v>
      </c>
      <c r="M189" s="89"/>
      <c r="N189" s="97" t="e">
        <f t="shared" si="6"/>
        <v>#DIV/0!</v>
      </c>
      <c r="O189" s="97">
        <f t="shared" si="7"/>
        <v>1</v>
      </c>
      <c r="P189" s="97" t="e">
        <f t="shared" si="8"/>
        <v>#DIV/0!</v>
      </c>
      <c r="Q189" s="87"/>
    </row>
    <row r="190" spans="1:17" ht="51">
      <c r="A190" s="85" t="s">
        <v>644</v>
      </c>
      <c r="B190" s="86" t="s">
        <v>58</v>
      </c>
      <c r="C190" s="86" t="s">
        <v>634</v>
      </c>
      <c r="D190" s="86" t="s">
        <v>571</v>
      </c>
      <c r="E190" s="86" t="s">
        <v>58</v>
      </c>
      <c r="F190" s="89">
        <v>0</v>
      </c>
      <c r="G190" s="89">
        <v>390000</v>
      </c>
      <c r="H190" s="89">
        <v>0</v>
      </c>
      <c r="I190" s="89">
        <v>0</v>
      </c>
      <c r="J190" s="89">
        <v>0</v>
      </c>
      <c r="K190" s="89">
        <v>0</v>
      </c>
      <c r="L190" s="89">
        <v>390000</v>
      </c>
      <c r="M190" s="89"/>
      <c r="N190" s="97" t="e">
        <f t="shared" si="6"/>
        <v>#DIV/0!</v>
      </c>
      <c r="O190" s="97">
        <f t="shared" si="7"/>
        <v>1</v>
      </c>
      <c r="P190" s="97" t="e">
        <f t="shared" si="8"/>
        <v>#DIV/0!</v>
      </c>
      <c r="Q190" s="87"/>
    </row>
    <row r="191" spans="1:17" ht="38.25">
      <c r="A191" s="85" t="s">
        <v>177</v>
      </c>
      <c r="B191" s="86" t="s">
        <v>58</v>
      </c>
      <c r="C191" s="86" t="s">
        <v>634</v>
      </c>
      <c r="D191" s="86" t="s">
        <v>571</v>
      </c>
      <c r="E191" s="86" t="s">
        <v>89</v>
      </c>
      <c r="F191" s="89">
        <v>0</v>
      </c>
      <c r="G191" s="89">
        <v>390000</v>
      </c>
      <c r="H191" s="89">
        <v>0</v>
      </c>
      <c r="I191" s="89">
        <v>0</v>
      </c>
      <c r="J191" s="89">
        <v>0</v>
      </c>
      <c r="K191" s="89">
        <v>0</v>
      </c>
      <c r="L191" s="89">
        <v>390000</v>
      </c>
      <c r="M191" s="89"/>
      <c r="N191" s="97" t="e">
        <f t="shared" si="6"/>
        <v>#DIV/0!</v>
      </c>
      <c r="O191" s="97">
        <f t="shared" si="7"/>
        <v>1</v>
      </c>
      <c r="P191" s="97" t="e">
        <f t="shared" si="8"/>
        <v>#DIV/0!</v>
      </c>
      <c r="Q191" s="87"/>
    </row>
    <row r="192" spans="1:17" ht="51">
      <c r="A192" s="85" t="s">
        <v>645</v>
      </c>
      <c r="B192" s="86" t="s">
        <v>58</v>
      </c>
      <c r="C192" s="86" t="s">
        <v>634</v>
      </c>
      <c r="D192" s="86" t="s">
        <v>570</v>
      </c>
      <c r="E192" s="86" t="s">
        <v>58</v>
      </c>
      <c r="F192" s="89">
        <v>0</v>
      </c>
      <c r="G192" s="89">
        <v>400000</v>
      </c>
      <c r="H192" s="89">
        <v>0</v>
      </c>
      <c r="I192" s="89">
        <v>0</v>
      </c>
      <c r="J192" s="89">
        <v>0</v>
      </c>
      <c r="K192" s="89">
        <v>0</v>
      </c>
      <c r="L192" s="89">
        <v>400000</v>
      </c>
      <c r="M192" s="89"/>
      <c r="N192" s="97" t="e">
        <f t="shared" si="6"/>
        <v>#DIV/0!</v>
      </c>
      <c r="O192" s="97">
        <f t="shared" si="7"/>
        <v>1</v>
      </c>
      <c r="P192" s="97" t="e">
        <f t="shared" si="8"/>
        <v>#DIV/0!</v>
      </c>
      <c r="Q192" s="87"/>
    </row>
    <row r="193" spans="1:17" ht="38.25">
      <c r="A193" s="85" t="s">
        <v>177</v>
      </c>
      <c r="B193" s="86" t="s">
        <v>58</v>
      </c>
      <c r="C193" s="86" t="s">
        <v>634</v>
      </c>
      <c r="D193" s="86" t="s">
        <v>570</v>
      </c>
      <c r="E193" s="86" t="s">
        <v>89</v>
      </c>
      <c r="F193" s="89">
        <v>0</v>
      </c>
      <c r="G193" s="89">
        <v>400000</v>
      </c>
      <c r="H193" s="89">
        <v>0</v>
      </c>
      <c r="I193" s="89">
        <v>0</v>
      </c>
      <c r="J193" s="89">
        <v>0</v>
      </c>
      <c r="K193" s="89">
        <v>0</v>
      </c>
      <c r="L193" s="89">
        <v>400000</v>
      </c>
      <c r="M193" s="89"/>
      <c r="N193" s="97" t="e">
        <f t="shared" si="6"/>
        <v>#DIV/0!</v>
      </c>
      <c r="O193" s="97">
        <f t="shared" si="7"/>
        <v>1</v>
      </c>
      <c r="P193" s="97" t="e">
        <f t="shared" si="8"/>
        <v>#DIV/0!</v>
      </c>
      <c r="Q193" s="87"/>
    </row>
    <row r="194" spans="1:17" ht="51">
      <c r="A194" s="85" t="s">
        <v>646</v>
      </c>
      <c r="B194" s="86" t="s">
        <v>58</v>
      </c>
      <c r="C194" s="86" t="s">
        <v>634</v>
      </c>
      <c r="D194" s="86" t="s">
        <v>569</v>
      </c>
      <c r="E194" s="86" t="s">
        <v>58</v>
      </c>
      <c r="F194" s="89">
        <v>0</v>
      </c>
      <c r="G194" s="89">
        <v>78200</v>
      </c>
      <c r="H194" s="89">
        <v>0</v>
      </c>
      <c r="I194" s="89">
        <v>0</v>
      </c>
      <c r="J194" s="89">
        <v>0</v>
      </c>
      <c r="K194" s="89">
        <v>0</v>
      </c>
      <c r="L194" s="89">
        <v>78200</v>
      </c>
      <c r="M194" s="89"/>
      <c r="N194" s="97" t="e">
        <f t="shared" si="6"/>
        <v>#DIV/0!</v>
      </c>
      <c r="O194" s="97">
        <f t="shared" si="7"/>
        <v>1</v>
      </c>
      <c r="P194" s="97" t="e">
        <f t="shared" si="8"/>
        <v>#DIV/0!</v>
      </c>
      <c r="Q194" s="87"/>
    </row>
    <row r="195" spans="1:17" ht="38.25">
      <c r="A195" s="85" t="s">
        <v>177</v>
      </c>
      <c r="B195" s="86" t="s">
        <v>58</v>
      </c>
      <c r="C195" s="86" t="s">
        <v>634</v>
      </c>
      <c r="D195" s="86" t="s">
        <v>569</v>
      </c>
      <c r="E195" s="86" t="s">
        <v>89</v>
      </c>
      <c r="F195" s="89">
        <v>0</v>
      </c>
      <c r="G195" s="89">
        <v>78200</v>
      </c>
      <c r="H195" s="89">
        <v>0</v>
      </c>
      <c r="I195" s="89">
        <v>0</v>
      </c>
      <c r="J195" s="89">
        <v>0</v>
      </c>
      <c r="K195" s="89">
        <v>0</v>
      </c>
      <c r="L195" s="89">
        <v>78200</v>
      </c>
      <c r="M195" s="89"/>
      <c r="N195" s="97" t="e">
        <f t="shared" si="6"/>
        <v>#DIV/0!</v>
      </c>
      <c r="O195" s="97">
        <f t="shared" si="7"/>
        <v>1</v>
      </c>
      <c r="P195" s="97" t="e">
        <f t="shared" si="8"/>
        <v>#DIV/0!</v>
      </c>
      <c r="Q195" s="87"/>
    </row>
    <row r="196" spans="1:17" ht="51">
      <c r="A196" s="85" t="s">
        <v>647</v>
      </c>
      <c r="B196" s="86" t="s">
        <v>58</v>
      </c>
      <c r="C196" s="86" t="s">
        <v>634</v>
      </c>
      <c r="D196" s="86" t="s">
        <v>568</v>
      </c>
      <c r="E196" s="86" t="s">
        <v>58</v>
      </c>
      <c r="F196" s="89">
        <v>0</v>
      </c>
      <c r="G196" s="89">
        <v>145300</v>
      </c>
      <c r="H196" s="89">
        <v>0</v>
      </c>
      <c r="I196" s="89">
        <v>0</v>
      </c>
      <c r="J196" s="89">
        <v>0</v>
      </c>
      <c r="K196" s="89">
        <v>0</v>
      </c>
      <c r="L196" s="89">
        <v>145300</v>
      </c>
      <c r="M196" s="89"/>
      <c r="N196" s="97" t="e">
        <f t="shared" si="6"/>
        <v>#DIV/0!</v>
      </c>
      <c r="O196" s="97">
        <f t="shared" si="7"/>
        <v>1</v>
      </c>
      <c r="P196" s="97" t="e">
        <f t="shared" si="8"/>
        <v>#DIV/0!</v>
      </c>
      <c r="Q196" s="87"/>
    </row>
    <row r="197" spans="1:17" ht="38.25">
      <c r="A197" s="85" t="s">
        <v>177</v>
      </c>
      <c r="B197" s="86" t="s">
        <v>58</v>
      </c>
      <c r="C197" s="86" t="s">
        <v>634</v>
      </c>
      <c r="D197" s="86" t="s">
        <v>568</v>
      </c>
      <c r="E197" s="86" t="s">
        <v>89</v>
      </c>
      <c r="F197" s="89">
        <v>0</v>
      </c>
      <c r="G197" s="89">
        <v>145300</v>
      </c>
      <c r="H197" s="89">
        <v>0</v>
      </c>
      <c r="I197" s="89">
        <v>0</v>
      </c>
      <c r="J197" s="89">
        <v>0</v>
      </c>
      <c r="K197" s="89">
        <v>0</v>
      </c>
      <c r="L197" s="89">
        <v>145300</v>
      </c>
      <c r="M197" s="89"/>
      <c r="N197" s="97" t="e">
        <f t="shared" si="6"/>
        <v>#DIV/0!</v>
      </c>
      <c r="O197" s="97">
        <f t="shared" si="7"/>
        <v>1</v>
      </c>
      <c r="P197" s="97" t="e">
        <f t="shared" si="8"/>
        <v>#DIV/0!</v>
      </c>
      <c r="Q197" s="87"/>
    </row>
    <row r="198" spans="1:17" ht="25.5">
      <c r="A198" s="85" t="s">
        <v>422</v>
      </c>
      <c r="B198" s="86" t="s">
        <v>58</v>
      </c>
      <c r="C198" s="86" t="s">
        <v>634</v>
      </c>
      <c r="D198" s="86" t="s">
        <v>398</v>
      </c>
      <c r="E198" s="86" t="s">
        <v>58</v>
      </c>
      <c r="F198" s="89">
        <v>473000</v>
      </c>
      <c r="G198" s="89">
        <v>3553000</v>
      </c>
      <c r="H198" s="89">
        <v>0</v>
      </c>
      <c r="I198" s="89">
        <v>0</v>
      </c>
      <c r="J198" s="89">
        <v>0</v>
      </c>
      <c r="K198" s="89">
        <v>0</v>
      </c>
      <c r="L198" s="89">
        <v>68253.850000000006</v>
      </c>
      <c r="M198" s="89"/>
      <c r="N198" s="97">
        <f t="shared" si="6"/>
        <v>0.14429989429175477</v>
      </c>
      <c r="O198" s="97">
        <f t="shared" si="7"/>
        <v>1.9210202645651563E-2</v>
      </c>
      <c r="P198" s="97" t="e">
        <f t="shared" si="8"/>
        <v>#DIV/0!</v>
      </c>
      <c r="Q198" s="87"/>
    </row>
    <row r="199" spans="1:17" ht="38.25">
      <c r="A199" s="85" t="s">
        <v>177</v>
      </c>
      <c r="B199" s="86" t="s">
        <v>58</v>
      </c>
      <c r="C199" s="86" t="s">
        <v>634</v>
      </c>
      <c r="D199" s="86" t="s">
        <v>398</v>
      </c>
      <c r="E199" s="86" t="s">
        <v>89</v>
      </c>
      <c r="F199" s="89">
        <v>473000</v>
      </c>
      <c r="G199" s="89">
        <v>3553000</v>
      </c>
      <c r="H199" s="89">
        <v>0</v>
      </c>
      <c r="I199" s="89">
        <v>0</v>
      </c>
      <c r="J199" s="89">
        <v>0</v>
      </c>
      <c r="K199" s="89">
        <v>0</v>
      </c>
      <c r="L199" s="89">
        <v>68253.850000000006</v>
      </c>
      <c r="M199" s="89"/>
      <c r="N199" s="97">
        <f t="shared" si="6"/>
        <v>0.14429989429175477</v>
      </c>
      <c r="O199" s="97">
        <f t="shared" si="7"/>
        <v>1.9210202645651563E-2</v>
      </c>
      <c r="P199" s="97" t="e">
        <f t="shared" si="8"/>
        <v>#DIV/0!</v>
      </c>
      <c r="Q199" s="87"/>
    </row>
    <row r="200" spans="1:17" ht="25.5">
      <c r="A200" s="85" t="s">
        <v>648</v>
      </c>
      <c r="B200" s="86" t="s">
        <v>58</v>
      </c>
      <c r="C200" s="86" t="s">
        <v>634</v>
      </c>
      <c r="D200" s="86" t="s">
        <v>567</v>
      </c>
      <c r="E200" s="86" t="s">
        <v>58</v>
      </c>
      <c r="F200" s="89">
        <v>0</v>
      </c>
      <c r="G200" s="89">
        <v>100000</v>
      </c>
      <c r="H200" s="89">
        <v>0</v>
      </c>
      <c r="I200" s="89">
        <v>0</v>
      </c>
      <c r="J200" s="89">
        <v>0</v>
      </c>
      <c r="K200" s="89">
        <v>0</v>
      </c>
      <c r="L200" s="89">
        <v>100000</v>
      </c>
      <c r="M200" s="89"/>
      <c r="N200" s="97" t="e">
        <f t="shared" si="6"/>
        <v>#DIV/0!</v>
      </c>
      <c r="O200" s="97">
        <f t="shared" si="7"/>
        <v>1</v>
      </c>
      <c r="P200" s="97" t="e">
        <f t="shared" si="8"/>
        <v>#DIV/0!</v>
      </c>
      <c r="Q200" s="87"/>
    </row>
    <row r="201" spans="1:17" ht="38.25">
      <c r="A201" s="85" t="s">
        <v>177</v>
      </c>
      <c r="B201" s="86" t="s">
        <v>58</v>
      </c>
      <c r="C201" s="86" t="s">
        <v>634</v>
      </c>
      <c r="D201" s="86" t="s">
        <v>567</v>
      </c>
      <c r="E201" s="86" t="s">
        <v>89</v>
      </c>
      <c r="F201" s="89">
        <v>0</v>
      </c>
      <c r="G201" s="89">
        <v>100000</v>
      </c>
      <c r="H201" s="89">
        <v>0</v>
      </c>
      <c r="I201" s="89">
        <v>0</v>
      </c>
      <c r="J201" s="89">
        <v>0</v>
      </c>
      <c r="K201" s="89">
        <v>0</v>
      </c>
      <c r="L201" s="89">
        <v>100000</v>
      </c>
      <c r="M201" s="89"/>
      <c r="N201" s="97" t="e">
        <f t="shared" si="6"/>
        <v>#DIV/0!</v>
      </c>
      <c r="O201" s="97">
        <f t="shared" si="7"/>
        <v>1</v>
      </c>
      <c r="P201" s="97" t="e">
        <f t="shared" si="8"/>
        <v>#DIV/0!</v>
      </c>
      <c r="Q201" s="87"/>
    </row>
    <row r="202" spans="1:17" ht="63.75">
      <c r="A202" s="85" t="s">
        <v>649</v>
      </c>
      <c r="B202" s="86" t="s">
        <v>58</v>
      </c>
      <c r="C202" s="86" t="s">
        <v>634</v>
      </c>
      <c r="D202" s="86" t="s">
        <v>566</v>
      </c>
      <c r="E202" s="86" t="s">
        <v>58</v>
      </c>
      <c r="F202" s="89">
        <v>0</v>
      </c>
      <c r="G202" s="89">
        <v>20000</v>
      </c>
      <c r="H202" s="89">
        <v>0</v>
      </c>
      <c r="I202" s="89">
        <v>0</v>
      </c>
      <c r="J202" s="89">
        <v>0</v>
      </c>
      <c r="K202" s="89">
        <v>0</v>
      </c>
      <c r="L202" s="89">
        <v>20000</v>
      </c>
      <c r="M202" s="89"/>
      <c r="N202" s="97" t="e">
        <f t="shared" si="6"/>
        <v>#DIV/0!</v>
      </c>
      <c r="O202" s="97">
        <f t="shared" si="7"/>
        <v>1</v>
      </c>
      <c r="P202" s="97" t="e">
        <f t="shared" si="8"/>
        <v>#DIV/0!</v>
      </c>
      <c r="Q202" s="87"/>
    </row>
    <row r="203" spans="1:17" ht="38.25">
      <c r="A203" s="85" t="s">
        <v>177</v>
      </c>
      <c r="B203" s="86" t="s">
        <v>58</v>
      </c>
      <c r="C203" s="86" t="s">
        <v>634</v>
      </c>
      <c r="D203" s="86" t="s">
        <v>566</v>
      </c>
      <c r="E203" s="86" t="s">
        <v>89</v>
      </c>
      <c r="F203" s="89">
        <v>0</v>
      </c>
      <c r="G203" s="89">
        <v>20000</v>
      </c>
      <c r="H203" s="89">
        <v>0</v>
      </c>
      <c r="I203" s="89">
        <v>0</v>
      </c>
      <c r="J203" s="89">
        <v>0</v>
      </c>
      <c r="K203" s="89">
        <v>0</v>
      </c>
      <c r="L203" s="89">
        <v>20000</v>
      </c>
      <c r="M203" s="89"/>
      <c r="N203" s="97" t="e">
        <f t="shared" si="6"/>
        <v>#DIV/0!</v>
      </c>
      <c r="O203" s="97">
        <f t="shared" si="7"/>
        <v>1</v>
      </c>
      <c r="P203" s="97" t="e">
        <f t="shared" si="8"/>
        <v>#DIV/0!</v>
      </c>
      <c r="Q203" s="87"/>
    </row>
    <row r="204" spans="1:17" ht="63.75">
      <c r="A204" s="85" t="s">
        <v>650</v>
      </c>
      <c r="B204" s="86" t="s">
        <v>58</v>
      </c>
      <c r="C204" s="86" t="s">
        <v>634</v>
      </c>
      <c r="D204" s="86" t="s">
        <v>565</v>
      </c>
      <c r="E204" s="86" t="s">
        <v>58</v>
      </c>
      <c r="F204" s="89">
        <v>0</v>
      </c>
      <c r="G204" s="89">
        <v>20000</v>
      </c>
      <c r="H204" s="89">
        <v>0</v>
      </c>
      <c r="I204" s="89">
        <v>0</v>
      </c>
      <c r="J204" s="89">
        <v>0</v>
      </c>
      <c r="K204" s="89">
        <v>0</v>
      </c>
      <c r="L204" s="89">
        <v>20000</v>
      </c>
      <c r="M204" s="89"/>
      <c r="N204" s="97" t="e">
        <f t="shared" si="6"/>
        <v>#DIV/0!</v>
      </c>
      <c r="O204" s="97">
        <f t="shared" si="7"/>
        <v>1</v>
      </c>
      <c r="P204" s="97" t="e">
        <f t="shared" si="8"/>
        <v>#DIV/0!</v>
      </c>
      <c r="Q204" s="87"/>
    </row>
    <row r="205" spans="1:17" ht="38.25">
      <c r="A205" s="85" t="s">
        <v>177</v>
      </c>
      <c r="B205" s="86" t="s">
        <v>58</v>
      </c>
      <c r="C205" s="86" t="s">
        <v>634</v>
      </c>
      <c r="D205" s="86" t="s">
        <v>565</v>
      </c>
      <c r="E205" s="86" t="s">
        <v>89</v>
      </c>
      <c r="F205" s="89">
        <v>0</v>
      </c>
      <c r="G205" s="89">
        <v>20000</v>
      </c>
      <c r="H205" s="89">
        <v>0</v>
      </c>
      <c r="I205" s="89">
        <v>0</v>
      </c>
      <c r="J205" s="89">
        <v>0</v>
      </c>
      <c r="K205" s="89">
        <v>0</v>
      </c>
      <c r="L205" s="89">
        <v>20000</v>
      </c>
      <c r="M205" s="89"/>
      <c r="N205" s="97" t="e">
        <f t="shared" si="6"/>
        <v>#DIV/0!</v>
      </c>
      <c r="O205" s="97">
        <f t="shared" si="7"/>
        <v>1</v>
      </c>
      <c r="P205" s="97" t="e">
        <f t="shared" si="8"/>
        <v>#DIV/0!</v>
      </c>
      <c r="Q205" s="87"/>
    </row>
    <row r="206" spans="1:17" ht="63.75">
      <c r="A206" s="85" t="s">
        <v>651</v>
      </c>
      <c r="B206" s="86" t="s">
        <v>58</v>
      </c>
      <c r="C206" s="86" t="s">
        <v>634</v>
      </c>
      <c r="D206" s="86" t="s">
        <v>564</v>
      </c>
      <c r="E206" s="86" t="s">
        <v>58</v>
      </c>
      <c r="F206" s="89">
        <v>0</v>
      </c>
      <c r="G206" s="89">
        <v>20000</v>
      </c>
      <c r="H206" s="89">
        <v>0</v>
      </c>
      <c r="I206" s="89">
        <v>0</v>
      </c>
      <c r="J206" s="89">
        <v>0</v>
      </c>
      <c r="K206" s="89">
        <v>0</v>
      </c>
      <c r="L206" s="89">
        <v>20000</v>
      </c>
      <c r="M206" s="89"/>
      <c r="N206" s="97" t="e">
        <f t="shared" ref="N206:N269" si="9">L206/F206</f>
        <v>#DIV/0!</v>
      </c>
      <c r="O206" s="97">
        <f t="shared" ref="O206:O269" si="10">L206/G206</f>
        <v>1</v>
      </c>
      <c r="P206" s="97" t="e">
        <f t="shared" ref="P206:P269" si="11">L206/M206</f>
        <v>#DIV/0!</v>
      </c>
      <c r="Q206" s="87"/>
    </row>
    <row r="207" spans="1:17" ht="38.25">
      <c r="A207" s="85" t="s">
        <v>177</v>
      </c>
      <c r="B207" s="86" t="s">
        <v>58</v>
      </c>
      <c r="C207" s="86" t="s">
        <v>634</v>
      </c>
      <c r="D207" s="86" t="s">
        <v>564</v>
      </c>
      <c r="E207" s="86" t="s">
        <v>89</v>
      </c>
      <c r="F207" s="89">
        <v>0</v>
      </c>
      <c r="G207" s="89">
        <v>20000</v>
      </c>
      <c r="H207" s="89">
        <v>0</v>
      </c>
      <c r="I207" s="89">
        <v>0</v>
      </c>
      <c r="J207" s="89">
        <v>0</v>
      </c>
      <c r="K207" s="89">
        <v>0</v>
      </c>
      <c r="L207" s="89">
        <v>20000</v>
      </c>
      <c r="M207" s="89"/>
      <c r="N207" s="97" t="e">
        <f t="shared" si="9"/>
        <v>#DIV/0!</v>
      </c>
      <c r="O207" s="97">
        <f t="shared" si="10"/>
        <v>1</v>
      </c>
      <c r="P207" s="97" t="e">
        <f t="shared" si="11"/>
        <v>#DIV/0!</v>
      </c>
      <c r="Q207" s="87"/>
    </row>
    <row r="208" spans="1:17" ht="63.75">
      <c r="A208" s="85" t="s">
        <v>652</v>
      </c>
      <c r="B208" s="86" t="s">
        <v>58</v>
      </c>
      <c r="C208" s="86" t="s">
        <v>634</v>
      </c>
      <c r="D208" s="86" t="s">
        <v>563</v>
      </c>
      <c r="E208" s="86" t="s">
        <v>58</v>
      </c>
      <c r="F208" s="89">
        <v>0</v>
      </c>
      <c r="G208" s="89">
        <v>20000</v>
      </c>
      <c r="H208" s="89">
        <v>0</v>
      </c>
      <c r="I208" s="89">
        <v>0</v>
      </c>
      <c r="J208" s="89">
        <v>0</v>
      </c>
      <c r="K208" s="89">
        <v>0</v>
      </c>
      <c r="L208" s="89">
        <v>20000</v>
      </c>
      <c r="M208" s="89"/>
      <c r="N208" s="97" t="e">
        <f t="shared" si="9"/>
        <v>#DIV/0!</v>
      </c>
      <c r="O208" s="97">
        <f t="shared" si="10"/>
        <v>1</v>
      </c>
      <c r="P208" s="97" t="e">
        <f t="shared" si="11"/>
        <v>#DIV/0!</v>
      </c>
      <c r="Q208" s="87"/>
    </row>
    <row r="209" spans="1:17" ht="38.25">
      <c r="A209" s="85" t="s">
        <v>177</v>
      </c>
      <c r="B209" s="86" t="s">
        <v>58</v>
      </c>
      <c r="C209" s="86" t="s">
        <v>634</v>
      </c>
      <c r="D209" s="86" t="s">
        <v>563</v>
      </c>
      <c r="E209" s="86" t="s">
        <v>89</v>
      </c>
      <c r="F209" s="89">
        <v>0</v>
      </c>
      <c r="G209" s="89">
        <v>20000</v>
      </c>
      <c r="H209" s="89">
        <v>0</v>
      </c>
      <c r="I209" s="89">
        <v>0</v>
      </c>
      <c r="J209" s="89">
        <v>0</v>
      </c>
      <c r="K209" s="89">
        <v>0</v>
      </c>
      <c r="L209" s="89">
        <v>20000</v>
      </c>
      <c r="M209" s="89"/>
      <c r="N209" s="97" t="e">
        <f t="shared" si="9"/>
        <v>#DIV/0!</v>
      </c>
      <c r="O209" s="97">
        <f t="shared" si="10"/>
        <v>1</v>
      </c>
      <c r="P209" s="97" t="e">
        <f t="shared" si="11"/>
        <v>#DIV/0!</v>
      </c>
      <c r="Q209" s="87"/>
    </row>
    <row r="210" spans="1:17" ht="63.75">
      <c r="A210" s="85" t="s">
        <v>653</v>
      </c>
      <c r="B210" s="86" t="s">
        <v>58</v>
      </c>
      <c r="C210" s="86" t="s">
        <v>634</v>
      </c>
      <c r="D210" s="86" t="s">
        <v>562</v>
      </c>
      <c r="E210" s="86" t="s">
        <v>58</v>
      </c>
      <c r="F210" s="89">
        <v>0</v>
      </c>
      <c r="G210" s="89">
        <v>20000</v>
      </c>
      <c r="H210" s="89">
        <v>0</v>
      </c>
      <c r="I210" s="89">
        <v>0</v>
      </c>
      <c r="J210" s="89">
        <v>0</v>
      </c>
      <c r="K210" s="89">
        <v>0</v>
      </c>
      <c r="L210" s="89">
        <v>20000</v>
      </c>
      <c r="M210" s="89"/>
      <c r="N210" s="97" t="e">
        <f t="shared" si="9"/>
        <v>#DIV/0!</v>
      </c>
      <c r="O210" s="97">
        <f t="shared" si="10"/>
        <v>1</v>
      </c>
      <c r="P210" s="97" t="e">
        <f t="shared" si="11"/>
        <v>#DIV/0!</v>
      </c>
      <c r="Q210" s="87"/>
    </row>
    <row r="211" spans="1:17" ht="38.25">
      <c r="A211" s="85" t="s">
        <v>177</v>
      </c>
      <c r="B211" s="86" t="s">
        <v>58</v>
      </c>
      <c r="C211" s="86" t="s">
        <v>634</v>
      </c>
      <c r="D211" s="86" t="s">
        <v>562</v>
      </c>
      <c r="E211" s="86" t="s">
        <v>89</v>
      </c>
      <c r="F211" s="89">
        <v>0</v>
      </c>
      <c r="G211" s="89">
        <v>20000</v>
      </c>
      <c r="H211" s="89">
        <v>0</v>
      </c>
      <c r="I211" s="89">
        <v>0</v>
      </c>
      <c r="J211" s="89">
        <v>0</v>
      </c>
      <c r="K211" s="89">
        <v>0</v>
      </c>
      <c r="L211" s="89">
        <v>20000</v>
      </c>
      <c r="M211" s="89"/>
      <c r="N211" s="97" t="e">
        <f t="shared" si="9"/>
        <v>#DIV/0!</v>
      </c>
      <c r="O211" s="97">
        <f t="shared" si="10"/>
        <v>1</v>
      </c>
      <c r="P211" s="97" t="e">
        <f t="shared" si="11"/>
        <v>#DIV/0!</v>
      </c>
      <c r="Q211" s="87"/>
    </row>
    <row r="212" spans="1:17" ht="63.75">
      <c r="A212" s="85" t="s">
        <v>654</v>
      </c>
      <c r="B212" s="86" t="s">
        <v>58</v>
      </c>
      <c r="C212" s="86" t="s">
        <v>634</v>
      </c>
      <c r="D212" s="86" t="s">
        <v>561</v>
      </c>
      <c r="E212" s="86" t="s">
        <v>58</v>
      </c>
      <c r="F212" s="89">
        <v>0</v>
      </c>
      <c r="G212" s="89">
        <v>10000</v>
      </c>
      <c r="H212" s="89">
        <v>0</v>
      </c>
      <c r="I212" s="89">
        <v>0</v>
      </c>
      <c r="J212" s="89">
        <v>0</v>
      </c>
      <c r="K212" s="89">
        <v>0</v>
      </c>
      <c r="L212" s="89">
        <v>10000</v>
      </c>
      <c r="M212" s="89"/>
      <c r="N212" s="97" t="e">
        <f t="shared" si="9"/>
        <v>#DIV/0!</v>
      </c>
      <c r="O212" s="97">
        <f t="shared" si="10"/>
        <v>1</v>
      </c>
      <c r="P212" s="97" t="e">
        <f t="shared" si="11"/>
        <v>#DIV/0!</v>
      </c>
      <c r="Q212" s="87"/>
    </row>
    <row r="213" spans="1:17" ht="38.25">
      <c r="A213" s="85" t="s">
        <v>177</v>
      </c>
      <c r="B213" s="86" t="s">
        <v>58</v>
      </c>
      <c r="C213" s="86" t="s">
        <v>634</v>
      </c>
      <c r="D213" s="86" t="s">
        <v>561</v>
      </c>
      <c r="E213" s="86" t="s">
        <v>89</v>
      </c>
      <c r="F213" s="89">
        <v>0</v>
      </c>
      <c r="G213" s="89">
        <v>10000</v>
      </c>
      <c r="H213" s="89">
        <v>0</v>
      </c>
      <c r="I213" s="89">
        <v>0</v>
      </c>
      <c r="J213" s="89">
        <v>0</v>
      </c>
      <c r="K213" s="89">
        <v>0</v>
      </c>
      <c r="L213" s="89">
        <v>10000</v>
      </c>
      <c r="M213" s="89"/>
      <c r="N213" s="97" t="e">
        <f t="shared" si="9"/>
        <v>#DIV/0!</v>
      </c>
      <c r="O213" s="97">
        <f t="shared" si="10"/>
        <v>1</v>
      </c>
      <c r="P213" s="97" t="e">
        <f t="shared" si="11"/>
        <v>#DIV/0!</v>
      </c>
      <c r="Q213" s="87"/>
    </row>
    <row r="214" spans="1:17" ht="63.75">
      <c r="A214" s="85" t="s">
        <v>655</v>
      </c>
      <c r="B214" s="86" t="s">
        <v>58</v>
      </c>
      <c r="C214" s="86" t="s">
        <v>634</v>
      </c>
      <c r="D214" s="86" t="s">
        <v>560</v>
      </c>
      <c r="E214" s="86" t="s">
        <v>58</v>
      </c>
      <c r="F214" s="89">
        <v>0</v>
      </c>
      <c r="G214" s="89">
        <v>20000</v>
      </c>
      <c r="H214" s="89">
        <v>0</v>
      </c>
      <c r="I214" s="89">
        <v>0</v>
      </c>
      <c r="J214" s="89">
        <v>0</v>
      </c>
      <c r="K214" s="89">
        <v>0</v>
      </c>
      <c r="L214" s="89">
        <v>20000</v>
      </c>
      <c r="M214" s="89"/>
      <c r="N214" s="97" t="e">
        <f t="shared" si="9"/>
        <v>#DIV/0!</v>
      </c>
      <c r="O214" s="97">
        <f t="shared" si="10"/>
        <v>1</v>
      </c>
      <c r="P214" s="97" t="e">
        <f t="shared" si="11"/>
        <v>#DIV/0!</v>
      </c>
      <c r="Q214" s="87"/>
    </row>
    <row r="215" spans="1:17" ht="38.25">
      <c r="A215" s="85" t="s">
        <v>177</v>
      </c>
      <c r="B215" s="86" t="s">
        <v>58</v>
      </c>
      <c r="C215" s="86" t="s">
        <v>634</v>
      </c>
      <c r="D215" s="86" t="s">
        <v>560</v>
      </c>
      <c r="E215" s="86" t="s">
        <v>89</v>
      </c>
      <c r="F215" s="89">
        <v>0</v>
      </c>
      <c r="G215" s="89">
        <v>20000</v>
      </c>
      <c r="H215" s="89">
        <v>0</v>
      </c>
      <c r="I215" s="89">
        <v>0</v>
      </c>
      <c r="J215" s="89">
        <v>0</v>
      </c>
      <c r="K215" s="89">
        <v>0</v>
      </c>
      <c r="L215" s="89">
        <v>20000</v>
      </c>
      <c r="M215" s="89"/>
      <c r="N215" s="97" t="e">
        <f t="shared" si="9"/>
        <v>#DIV/0!</v>
      </c>
      <c r="O215" s="97">
        <f t="shared" si="10"/>
        <v>1</v>
      </c>
      <c r="P215" s="97" t="e">
        <f t="shared" si="11"/>
        <v>#DIV/0!</v>
      </c>
      <c r="Q215" s="87"/>
    </row>
    <row r="216" spans="1:17" ht="63.75">
      <c r="A216" s="85" t="s">
        <v>656</v>
      </c>
      <c r="B216" s="86" t="s">
        <v>58</v>
      </c>
      <c r="C216" s="86" t="s">
        <v>634</v>
      </c>
      <c r="D216" s="86" t="s">
        <v>559</v>
      </c>
      <c r="E216" s="86" t="s">
        <v>58</v>
      </c>
      <c r="F216" s="89">
        <v>0</v>
      </c>
      <c r="G216" s="89">
        <v>20000</v>
      </c>
      <c r="H216" s="89">
        <v>0</v>
      </c>
      <c r="I216" s="89">
        <v>0</v>
      </c>
      <c r="J216" s="89">
        <v>0</v>
      </c>
      <c r="K216" s="89">
        <v>0</v>
      </c>
      <c r="L216" s="89">
        <v>20000</v>
      </c>
      <c r="M216" s="89"/>
      <c r="N216" s="97" t="e">
        <f t="shared" si="9"/>
        <v>#DIV/0!</v>
      </c>
      <c r="O216" s="97">
        <f t="shared" si="10"/>
        <v>1</v>
      </c>
      <c r="P216" s="97" t="e">
        <f t="shared" si="11"/>
        <v>#DIV/0!</v>
      </c>
      <c r="Q216" s="87"/>
    </row>
    <row r="217" spans="1:17" ht="38.25">
      <c r="A217" s="85" t="s">
        <v>177</v>
      </c>
      <c r="B217" s="86" t="s">
        <v>58</v>
      </c>
      <c r="C217" s="86" t="s">
        <v>634</v>
      </c>
      <c r="D217" s="86" t="s">
        <v>559</v>
      </c>
      <c r="E217" s="86" t="s">
        <v>89</v>
      </c>
      <c r="F217" s="89">
        <v>0</v>
      </c>
      <c r="G217" s="89">
        <v>20000</v>
      </c>
      <c r="H217" s="89">
        <v>0</v>
      </c>
      <c r="I217" s="89">
        <v>0</v>
      </c>
      <c r="J217" s="89">
        <v>0</v>
      </c>
      <c r="K217" s="89">
        <v>0</v>
      </c>
      <c r="L217" s="89">
        <v>20000</v>
      </c>
      <c r="M217" s="89"/>
      <c r="N217" s="97" t="e">
        <f t="shared" si="9"/>
        <v>#DIV/0!</v>
      </c>
      <c r="O217" s="97">
        <f t="shared" si="10"/>
        <v>1</v>
      </c>
      <c r="P217" s="97" t="e">
        <f t="shared" si="11"/>
        <v>#DIV/0!</v>
      </c>
      <c r="Q217" s="87"/>
    </row>
    <row r="218" spans="1:17" ht="63.75">
      <c r="A218" s="85" t="s">
        <v>657</v>
      </c>
      <c r="B218" s="86" t="s">
        <v>58</v>
      </c>
      <c r="C218" s="86" t="s">
        <v>634</v>
      </c>
      <c r="D218" s="86" t="s">
        <v>558</v>
      </c>
      <c r="E218" s="86" t="s">
        <v>58</v>
      </c>
      <c r="F218" s="89">
        <v>0</v>
      </c>
      <c r="G218" s="89">
        <v>10000</v>
      </c>
      <c r="H218" s="89">
        <v>0</v>
      </c>
      <c r="I218" s="89">
        <v>0</v>
      </c>
      <c r="J218" s="89">
        <v>0</v>
      </c>
      <c r="K218" s="89">
        <v>0</v>
      </c>
      <c r="L218" s="89">
        <v>10000</v>
      </c>
      <c r="M218" s="89"/>
      <c r="N218" s="97" t="e">
        <f t="shared" si="9"/>
        <v>#DIV/0!</v>
      </c>
      <c r="O218" s="97">
        <f t="shared" si="10"/>
        <v>1</v>
      </c>
      <c r="P218" s="97" t="e">
        <f t="shared" si="11"/>
        <v>#DIV/0!</v>
      </c>
      <c r="Q218" s="87"/>
    </row>
    <row r="219" spans="1:17" ht="38.25">
      <c r="A219" s="85" t="s">
        <v>177</v>
      </c>
      <c r="B219" s="86" t="s">
        <v>58</v>
      </c>
      <c r="C219" s="86" t="s">
        <v>634</v>
      </c>
      <c r="D219" s="86" t="s">
        <v>558</v>
      </c>
      <c r="E219" s="86" t="s">
        <v>89</v>
      </c>
      <c r="F219" s="89">
        <v>0</v>
      </c>
      <c r="G219" s="89">
        <v>10000</v>
      </c>
      <c r="H219" s="89">
        <v>0</v>
      </c>
      <c r="I219" s="89">
        <v>0</v>
      </c>
      <c r="J219" s="89">
        <v>0</v>
      </c>
      <c r="K219" s="89">
        <v>0</v>
      </c>
      <c r="L219" s="89">
        <v>10000</v>
      </c>
      <c r="M219" s="89"/>
      <c r="N219" s="97" t="e">
        <f t="shared" si="9"/>
        <v>#DIV/0!</v>
      </c>
      <c r="O219" s="97">
        <f t="shared" si="10"/>
        <v>1</v>
      </c>
      <c r="P219" s="97" t="e">
        <f t="shared" si="11"/>
        <v>#DIV/0!</v>
      </c>
      <c r="Q219" s="87"/>
    </row>
    <row r="220" spans="1:17" ht="51">
      <c r="A220" s="85" t="s">
        <v>658</v>
      </c>
      <c r="B220" s="86" t="s">
        <v>58</v>
      </c>
      <c r="C220" s="86" t="s">
        <v>634</v>
      </c>
      <c r="D220" s="86" t="s">
        <v>557</v>
      </c>
      <c r="E220" s="86" t="s">
        <v>58</v>
      </c>
      <c r="F220" s="89">
        <v>0</v>
      </c>
      <c r="G220" s="89">
        <v>10000</v>
      </c>
      <c r="H220" s="89">
        <v>0</v>
      </c>
      <c r="I220" s="89">
        <v>0</v>
      </c>
      <c r="J220" s="89">
        <v>0</v>
      </c>
      <c r="K220" s="89">
        <v>0</v>
      </c>
      <c r="L220" s="89">
        <v>10000</v>
      </c>
      <c r="M220" s="89"/>
      <c r="N220" s="97" t="e">
        <f t="shared" si="9"/>
        <v>#DIV/0!</v>
      </c>
      <c r="O220" s="97">
        <f t="shared" si="10"/>
        <v>1</v>
      </c>
      <c r="P220" s="97" t="e">
        <f t="shared" si="11"/>
        <v>#DIV/0!</v>
      </c>
      <c r="Q220" s="87"/>
    </row>
    <row r="221" spans="1:17" ht="38.25">
      <c r="A221" s="85" t="s">
        <v>177</v>
      </c>
      <c r="B221" s="86" t="s">
        <v>58</v>
      </c>
      <c r="C221" s="86" t="s">
        <v>634</v>
      </c>
      <c r="D221" s="86" t="s">
        <v>557</v>
      </c>
      <c r="E221" s="86" t="s">
        <v>89</v>
      </c>
      <c r="F221" s="89">
        <v>0</v>
      </c>
      <c r="G221" s="89">
        <v>10000</v>
      </c>
      <c r="H221" s="89">
        <v>0</v>
      </c>
      <c r="I221" s="89">
        <v>0</v>
      </c>
      <c r="J221" s="89">
        <v>0</v>
      </c>
      <c r="K221" s="89">
        <v>0</v>
      </c>
      <c r="L221" s="89">
        <v>10000</v>
      </c>
      <c r="M221" s="89"/>
      <c r="N221" s="97" t="e">
        <f t="shared" si="9"/>
        <v>#DIV/0!</v>
      </c>
      <c r="O221" s="97">
        <f t="shared" si="10"/>
        <v>1</v>
      </c>
      <c r="P221" s="97" t="e">
        <f t="shared" si="11"/>
        <v>#DIV/0!</v>
      </c>
      <c r="Q221" s="87"/>
    </row>
    <row r="222" spans="1:17" ht="25.5">
      <c r="A222" s="85" t="s">
        <v>423</v>
      </c>
      <c r="B222" s="86" t="s">
        <v>58</v>
      </c>
      <c r="C222" s="86" t="s">
        <v>634</v>
      </c>
      <c r="D222" s="86" t="s">
        <v>399</v>
      </c>
      <c r="E222" s="86" t="s">
        <v>58</v>
      </c>
      <c r="F222" s="89">
        <v>150000</v>
      </c>
      <c r="G222" s="89">
        <v>1243671.81</v>
      </c>
      <c r="H222" s="89">
        <v>0</v>
      </c>
      <c r="I222" s="89">
        <v>0</v>
      </c>
      <c r="J222" s="89">
        <v>0</v>
      </c>
      <c r="K222" s="89">
        <v>0</v>
      </c>
      <c r="L222" s="89">
        <v>1134331.2</v>
      </c>
      <c r="M222" s="89"/>
      <c r="N222" s="97">
        <f t="shared" si="9"/>
        <v>7.562208</v>
      </c>
      <c r="O222" s="97">
        <f t="shared" si="10"/>
        <v>0.91208242470334666</v>
      </c>
      <c r="P222" s="97" t="e">
        <f t="shared" si="11"/>
        <v>#DIV/0!</v>
      </c>
      <c r="Q222" s="87"/>
    </row>
    <row r="223" spans="1:17" ht="38.25">
      <c r="A223" s="85" t="s">
        <v>177</v>
      </c>
      <c r="B223" s="86" t="s">
        <v>58</v>
      </c>
      <c r="C223" s="86" t="s">
        <v>634</v>
      </c>
      <c r="D223" s="86" t="s">
        <v>399</v>
      </c>
      <c r="E223" s="86" t="s">
        <v>89</v>
      </c>
      <c r="F223" s="89">
        <v>150000</v>
      </c>
      <c r="G223" s="89">
        <v>1243671.81</v>
      </c>
      <c r="H223" s="89">
        <v>0</v>
      </c>
      <c r="I223" s="89">
        <v>0</v>
      </c>
      <c r="J223" s="89">
        <v>0</v>
      </c>
      <c r="K223" s="89">
        <v>0</v>
      </c>
      <c r="L223" s="89">
        <v>1134331.2</v>
      </c>
      <c r="M223" s="89"/>
      <c r="N223" s="97">
        <f t="shared" si="9"/>
        <v>7.562208</v>
      </c>
      <c r="O223" s="97">
        <f t="shared" si="10"/>
        <v>0.91208242470334666</v>
      </c>
      <c r="P223" s="97" t="e">
        <f t="shared" si="11"/>
        <v>#DIV/0!</v>
      </c>
      <c r="Q223" s="87"/>
    </row>
    <row r="224" spans="1:17" ht="102">
      <c r="A224" s="85" t="s">
        <v>424</v>
      </c>
      <c r="B224" s="86" t="s">
        <v>58</v>
      </c>
      <c r="C224" s="86" t="s">
        <v>634</v>
      </c>
      <c r="D224" s="86" t="s">
        <v>400</v>
      </c>
      <c r="E224" s="86" t="s">
        <v>58</v>
      </c>
      <c r="F224" s="89">
        <v>150000</v>
      </c>
      <c r="G224" s="89">
        <v>150000</v>
      </c>
      <c r="H224" s="89">
        <v>0</v>
      </c>
      <c r="I224" s="89">
        <v>0</v>
      </c>
      <c r="J224" s="89">
        <v>0</v>
      </c>
      <c r="K224" s="89">
        <v>0</v>
      </c>
      <c r="L224" s="89">
        <v>150000</v>
      </c>
      <c r="M224" s="89"/>
      <c r="N224" s="97">
        <f t="shared" si="9"/>
        <v>1</v>
      </c>
      <c r="O224" s="97">
        <f t="shared" si="10"/>
        <v>1</v>
      </c>
      <c r="P224" s="97" t="e">
        <f t="shared" si="11"/>
        <v>#DIV/0!</v>
      </c>
      <c r="Q224" s="87"/>
    </row>
    <row r="225" spans="1:17" ht="38.25">
      <c r="A225" s="85" t="s">
        <v>177</v>
      </c>
      <c r="B225" s="86" t="s">
        <v>58</v>
      </c>
      <c r="C225" s="86" t="s">
        <v>634</v>
      </c>
      <c r="D225" s="86" t="s">
        <v>400</v>
      </c>
      <c r="E225" s="86" t="s">
        <v>89</v>
      </c>
      <c r="F225" s="89">
        <v>150000</v>
      </c>
      <c r="G225" s="89">
        <v>150000</v>
      </c>
      <c r="H225" s="89">
        <v>0</v>
      </c>
      <c r="I225" s="89">
        <v>0</v>
      </c>
      <c r="J225" s="89">
        <v>0</v>
      </c>
      <c r="K225" s="89">
        <v>0</v>
      </c>
      <c r="L225" s="89">
        <v>150000</v>
      </c>
      <c r="M225" s="89"/>
      <c r="N225" s="97">
        <f t="shared" si="9"/>
        <v>1</v>
      </c>
      <c r="O225" s="97">
        <f t="shared" si="10"/>
        <v>1</v>
      </c>
      <c r="P225" s="97" t="e">
        <f t="shared" si="11"/>
        <v>#DIV/0!</v>
      </c>
      <c r="Q225" s="87"/>
    </row>
    <row r="226" spans="1:17" ht="102">
      <c r="A226" s="85" t="s">
        <v>321</v>
      </c>
      <c r="B226" s="86" t="s">
        <v>58</v>
      </c>
      <c r="C226" s="86" t="s">
        <v>634</v>
      </c>
      <c r="D226" s="86" t="s">
        <v>319</v>
      </c>
      <c r="E226" s="86" t="s">
        <v>58</v>
      </c>
      <c r="F226" s="89">
        <v>35000</v>
      </c>
      <c r="G226" s="89">
        <v>35000</v>
      </c>
      <c r="H226" s="89">
        <v>0</v>
      </c>
      <c r="I226" s="89">
        <v>0</v>
      </c>
      <c r="J226" s="89">
        <v>0</v>
      </c>
      <c r="K226" s="89">
        <v>0</v>
      </c>
      <c r="L226" s="89">
        <v>26550</v>
      </c>
      <c r="M226" s="89"/>
      <c r="N226" s="97">
        <f t="shared" si="9"/>
        <v>0.75857142857142856</v>
      </c>
      <c r="O226" s="97">
        <f t="shared" si="10"/>
        <v>0.75857142857142856</v>
      </c>
      <c r="P226" s="97" t="e">
        <f t="shared" si="11"/>
        <v>#DIV/0!</v>
      </c>
      <c r="Q226" s="87"/>
    </row>
    <row r="227" spans="1:17" ht="38.25">
      <c r="A227" s="85" t="s">
        <v>177</v>
      </c>
      <c r="B227" s="86" t="s">
        <v>58</v>
      </c>
      <c r="C227" s="86" t="s">
        <v>634</v>
      </c>
      <c r="D227" s="86" t="s">
        <v>319</v>
      </c>
      <c r="E227" s="86" t="s">
        <v>89</v>
      </c>
      <c r="F227" s="89">
        <v>35000</v>
      </c>
      <c r="G227" s="89">
        <v>35000</v>
      </c>
      <c r="H227" s="89">
        <v>0</v>
      </c>
      <c r="I227" s="89">
        <v>0</v>
      </c>
      <c r="J227" s="89">
        <v>0</v>
      </c>
      <c r="K227" s="89">
        <v>0</v>
      </c>
      <c r="L227" s="89">
        <v>26550</v>
      </c>
      <c r="M227" s="89"/>
      <c r="N227" s="97">
        <f t="shared" si="9"/>
        <v>0.75857142857142856</v>
      </c>
      <c r="O227" s="97">
        <f t="shared" si="10"/>
        <v>0.75857142857142856</v>
      </c>
      <c r="P227" s="97" t="e">
        <f t="shared" si="11"/>
        <v>#DIV/0!</v>
      </c>
      <c r="Q227" s="87"/>
    </row>
    <row r="228" spans="1:17" ht="38.25">
      <c r="A228" s="85" t="s">
        <v>659</v>
      </c>
      <c r="B228" s="86" t="s">
        <v>58</v>
      </c>
      <c r="C228" s="86" t="s">
        <v>634</v>
      </c>
      <c r="D228" s="86" t="s">
        <v>556</v>
      </c>
      <c r="E228" s="86" t="s">
        <v>58</v>
      </c>
      <c r="F228" s="89">
        <v>0</v>
      </c>
      <c r="G228" s="89">
        <v>219594.91</v>
      </c>
      <c r="H228" s="89">
        <v>0</v>
      </c>
      <c r="I228" s="89">
        <v>0</v>
      </c>
      <c r="J228" s="89">
        <v>0</v>
      </c>
      <c r="K228" s="89">
        <v>0</v>
      </c>
      <c r="L228" s="89">
        <v>99837.2</v>
      </c>
      <c r="M228" s="89"/>
      <c r="N228" s="97" t="e">
        <f t="shared" si="9"/>
        <v>#DIV/0!</v>
      </c>
      <c r="O228" s="97">
        <f t="shared" si="10"/>
        <v>0.45464259622411102</v>
      </c>
      <c r="P228" s="97" t="e">
        <f t="shared" si="11"/>
        <v>#DIV/0!</v>
      </c>
      <c r="Q228" s="87"/>
    </row>
    <row r="229" spans="1:17" ht="38.25">
      <c r="A229" s="85" t="s">
        <v>177</v>
      </c>
      <c r="B229" s="86" t="s">
        <v>58</v>
      </c>
      <c r="C229" s="86" t="s">
        <v>634</v>
      </c>
      <c r="D229" s="86" t="s">
        <v>556</v>
      </c>
      <c r="E229" s="86" t="s">
        <v>89</v>
      </c>
      <c r="F229" s="89">
        <v>0</v>
      </c>
      <c r="G229" s="89">
        <v>219594.91</v>
      </c>
      <c r="H229" s="89">
        <v>0</v>
      </c>
      <c r="I229" s="89">
        <v>0</v>
      </c>
      <c r="J229" s="89">
        <v>0</v>
      </c>
      <c r="K229" s="89">
        <v>0</v>
      </c>
      <c r="L229" s="89">
        <v>99837.2</v>
      </c>
      <c r="M229" s="89"/>
      <c r="N229" s="97" t="e">
        <f t="shared" si="9"/>
        <v>#DIV/0!</v>
      </c>
      <c r="O229" s="97">
        <f t="shared" si="10"/>
        <v>0.45464259622411102</v>
      </c>
      <c r="P229" s="97" t="e">
        <f t="shared" si="11"/>
        <v>#DIV/0!</v>
      </c>
      <c r="Q229" s="87"/>
    </row>
    <row r="230" spans="1:17" ht="140.25">
      <c r="A230" s="85" t="s">
        <v>202</v>
      </c>
      <c r="B230" s="86" t="s">
        <v>58</v>
      </c>
      <c r="C230" s="86" t="s">
        <v>634</v>
      </c>
      <c r="D230" s="86" t="s">
        <v>57</v>
      </c>
      <c r="E230" s="86" t="s">
        <v>58</v>
      </c>
      <c r="F230" s="89">
        <v>255555.56</v>
      </c>
      <c r="G230" s="89">
        <v>255076.01</v>
      </c>
      <c r="H230" s="89">
        <v>0</v>
      </c>
      <c r="I230" s="89">
        <v>0</v>
      </c>
      <c r="J230" s="89">
        <v>0</v>
      </c>
      <c r="K230" s="89">
        <v>0</v>
      </c>
      <c r="L230" s="89">
        <v>255076.01</v>
      </c>
      <c r="M230" s="89"/>
      <c r="N230" s="97">
        <f t="shared" si="9"/>
        <v>0.99812350003263484</v>
      </c>
      <c r="O230" s="97">
        <f t="shared" si="10"/>
        <v>1</v>
      </c>
      <c r="P230" s="97" t="e">
        <f t="shared" si="11"/>
        <v>#DIV/0!</v>
      </c>
      <c r="Q230" s="87"/>
    </row>
    <row r="231" spans="1:17" ht="38.25">
      <c r="A231" s="85" t="s">
        <v>177</v>
      </c>
      <c r="B231" s="86" t="s">
        <v>58</v>
      </c>
      <c r="C231" s="86" t="s">
        <v>634</v>
      </c>
      <c r="D231" s="86" t="s">
        <v>57</v>
      </c>
      <c r="E231" s="86" t="s">
        <v>89</v>
      </c>
      <c r="F231" s="89">
        <v>255555.56</v>
      </c>
      <c r="G231" s="89">
        <v>255076.01</v>
      </c>
      <c r="H231" s="89">
        <v>0</v>
      </c>
      <c r="I231" s="89">
        <v>0</v>
      </c>
      <c r="J231" s="89">
        <v>0</v>
      </c>
      <c r="K231" s="89">
        <v>0</v>
      </c>
      <c r="L231" s="89">
        <v>255076.01</v>
      </c>
      <c r="M231" s="89"/>
      <c r="N231" s="97">
        <f t="shared" si="9"/>
        <v>0.99812350003263484</v>
      </c>
      <c r="O231" s="97">
        <f t="shared" si="10"/>
        <v>1</v>
      </c>
      <c r="P231" s="97" t="e">
        <f t="shared" si="11"/>
        <v>#DIV/0!</v>
      </c>
      <c r="Q231" s="87"/>
    </row>
    <row r="232" spans="1:17" ht="102">
      <c r="A232" s="85" t="s">
        <v>498</v>
      </c>
      <c r="B232" s="86" t="s">
        <v>58</v>
      </c>
      <c r="C232" s="86" t="s">
        <v>634</v>
      </c>
      <c r="D232" s="86" t="s">
        <v>401</v>
      </c>
      <c r="E232" s="86" t="s">
        <v>58</v>
      </c>
      <c r="F232" s="89">
        <v>150000</v>
      </c>
      <c r="G232" s="89">
        <v>150000</v>
      </c>
      <c r="H232" s="89">
        <v>0</v>
      </c>
      <c r="I232" s="89">
        <v>0</v>
      </c>
      <c r="J232" s="89">
        <v>0</v>
      </c>
      <c r="K232" s="89">
        <v>0</v>
      </c>
      <c r="L232" s="89">
        <v>150000</v>
      </c>
      <c r="M232" s="89"/>
      <c r="N232" s="97">
        <f t="shared" si="9"/>
        <v>1</v>
      </c>
      <c r="O232" s="97">
        <f t="shared" si="10"/>
        <v>1</v>
      </c>
      <c r="P232" s="97" t="e">
        <f t="shared" si="11"/>
        <v>#DIV/0!</v>
      </c>
      <c r="Q232" s="87"/>
    </row>
    <row r="233" spans="1:17" ht="38.25">
      <c r="A233" s="85" t="s">
        <v>177</v>
      </c>
      <c r="B233" s="86" t="s">
        <v>58</v>
      </c>
      <c r="C233" s="86" t="s">
        <v>634</v>
      </c>
      <c r="D233" s="86" t="s">
        <v>401</v>
      </c>
      <c r="E233" s="86" t="s">
        <v>89</v>
      </c>
      <c r="F233" s="89">
        <v>150000</v>
      </c>
      <c r="G233" s="89">
        <v>150000</v>
      </c>
      <c r="H233" s="89">
        <v>0</v>
      </c>
      <c r="I233" s="89">
        <v>0</v>
      </c>
      <c r="J233" s="89">
        <v>0</v>
      </c>
      <c r="K233" s="89">
        <v>0</v>
      </c>
      <c r="L233" s="89">
        <v>150000</v>
      </c>
      <c r="M233" s="89"/>
      <c r="N233" s="97">
        <f t="shared" si="9"/>
        <v>1</v>
      </c>
      <c r="O233" s="97">
        <f t="shared" si="10"/>
        <v>1</v>
      </c>
      <c r="P233" s="97" t="e">
        <f t="shared" si="11"/>
        <v>#DIV/0!</v>
      </c>
      <c r="Q233" s="87"/>
    </row>
    <row r="234" spans="1:17" ht="25.5">
      <c r="A234" s="85" t="s">
        <v>135</v>
      </c>
      <c r="B234" s="86" t="s">
        <v>58</v>
      </c>
      <c r="C234" s="86" t="s">
        <v>660</v>
      </c>
      <c r="D234" s="86" t="s">
        <v>78</v>
      </c>
      <c r="E234" s="86" t="s">
        <v>58</v>
      </c>
      <c r="F234" s="89">
        <v>1978000</v>
      </c>
      <c r="G234" s="89">
        <v>2078000</v>
      </c>
      <c r="H234" s="89">
        <v>0</v>
      </c>
      <c r="I234" s="89">
        <v>0</v>
      </c>
      <c r="J234" s="89">
        <v>0</v>
      </c>
      <c r="K234" s="89">
        <v>0</v>
      </c>
      <c r="L234" s="89">
        <v>1968696.85</v>
      </c>
      <c r="M234" s="89">
        <v>1709381.11</v>
      </c>
      <c r="N234" s="97">
        <f t="shared" si="9"/>
        <v>0.99529668857431752</v>
      </c>
      <c r="O234" s="97">
        <f t="shared" si="10"/>
        <v>0.94739983156881624</v>
      </c>
      <c r="P234" s="97">
        <f t="shared" si="11"/>
        <v>1.1517015360021148</v>
      </c>
      <c r="Q234" s="87"/>
    </row>
    <row r="235" spans="1:17" ht="25.5">
      <c r="A235" s="85" t="s">
        <v>486</v>
      </c>
      <c r="B235" s="86" t="s">
        <v>58</v>
      </c>
      <c r="C235" s="86" t="s">
        <v>660</v>
      </c>
      <c r="D235" s="86" t="s">
        <v>103</v>
      </c>
      <c r="E235" s="86" t="s">
        <v>58</v>
      </c>
      <c r="F235" s="89">
        <v>1978000</v>
      </c>
      <c r="G235" s="89">
        <v>1978000</v>
      </c>
      <c r="H235" s="89">
        <v>0</v>
      </c>
      <c r="I235" s="89">
        <v>0</v>
      </c>
      <c r="J235" s="89">
        <v>0</v>
      </c>
      <c r="K235" s="89">
        <v>0</v>
      </c>
      <c r="L235" s="89">
        <v>1878375.85</v>
      </c>
      <c r="M235" s="87"/>
      <c r="N235" s="97">
        <f t="shared" si="9"/>
        <v>0.9496338978766431</v>
      </c>
      <c r="O235" s="97">
        <f t="shared" si="10"/>
        <v>0.9496338978766431</v>
      </c>
      <c r="P235" s="97" t="e">
        <f t="shared" si="11"/>
        <v>#DIV/0!</v>
      </c>
      <c r="Q235" s="87"/>
    </row>
    <row r="236" spans="1:17" ht="38.25">
      <c r="A236" s="85" t="s">
        <v>177</v>
      </c>
      <c r="B236" s="86" t="s">
        <v>58</v>
      </c>
      <c r="C236" s="86" t="s">
        <v>660</v>
      </c>
      <c r="D236" s="86" t="s">
        <v>103</v>
      </c>
      <c r="E236" s="86" t="s">
        <v>89</v>
      </c>
      <c r="F236" s="89">
        <v>1978000</v>
      </c>
      <c r="G236" s="89">
        <v>1978000</v>
      </c>
      <c r="H236" s="89">
        <v>0</v>
      </c>
      <c r="I236" s="89">
        <v>0</v>
      </c>
      <c r="J236" s="89">
        <v>0</v>
      </c>
      <c r="K236" s="89">
        <v>0</v>
      </c>
      <c r="L236" s="89">
        <v>1878375.85</v>
      </c>
      <c r="M236" s="87"/>
      <c r="N236" s="97">
        <f t="shared" si="9"/>
        <v>0.9496338978766431</v>
      </c>
      <c r="O236" s="97">
        <f t="shared" si="10"/>
        <v>0.9496338978766431</v>
      </c>
      <c r="P236" s="97" t="e">
        <f t="shared" si="11"/>
        <v>#DIV/0!</v>
      </c>
      <c r="Q236" s="87"/>
    </row>
    <row r="237" spans="1:17" ht="25.5">
      <c r="A237" s="85" t="s">
        <v>661</v>
      </c>
      <c r="B237" s="86" t="s">
        <v>58</v>
      </c>
      <c r="C237" s="86" t="s">
        <v>660</v>
      </c>
      <c r="D237" s="86" t="s">
        <v>555</v>
      </c>
      <c r="E237" s="86" t="s">
        <v>58</v>
      </c>
      <c r="F237" s="89">
        <v>0</v>
      </c>
      <c r="G237" s="89">
        <v>100000</v>
      </c>
      <c r="H237" s="89">
        <v>0</v>
      </c>
      <c r="I237" s="89">
        <v>0</v>
      </c>
      <c r="J237" s="89">
        <v>0</v>
      </c>
      <c r="K237" s="89">
        <v>0</v>
      </c>
      <c r="L237" s="89">
        <v>90321</v>
      </c>
      <c r="M237" s="87"/>
      <c r="N237" s="97" t="e">
        <f t="shared" si="9"/>
        <v>#DIV/0!</v>
      </c>
      <c r="O237" s="97">
        <f t="shared" si="10"/>
        <v>0.90320999999999996</v>
      </c>
      <c r="P237" s="97" t="e">
        <f t="shared" si="11"/>
        <v>#DIV/0!</v>
      </c>
      <c r="Q237" s="87"/>
    </row>
    <row r="238" spans="1:17" ht="38.25">
      <c r="A238" s="85" t="s">
        <v>177</v>
      </c>
      <c r="B238" s="86" t="s">
        <v>58</v>
      </c>
      <c r="C238" s="86" t="s">
        <v>660</v>
      </c>
      <c r="D238" s="86" t="s">
        <v>555</v>
      </c>
      <c r="E238" s="86" t="s">
        <v>89</v>
      </c>
      <c r="F238" s="89">
        <v>0</v>
      </c>
      <c r="G238" s="89">
        <v>100000</v>
      </c>
      <c r="H238" s="89">
        <v>0</v>
      </c>
      <c r="I238" s="89">
        <v>0</v>
      </c>
      <c r="J238" s="89">
        <v>0</v>
      </c>
      <c r="K238" s="89">
        <v>0</v>
      </c>
      <c r="L238" s="89">
        <v>90321</v>
      </c>
      <c r="M238" s="87"/>
      <c r="N238" s="97" t="e">
        <f t="shared" si="9"/>
        <v>#DIV/0!</v>
      </c>
      <c r="O238" s="97">
        <f t="shared" si="10"/>
        <v>0.90320999999999996</v>
      </c>
      <c r="P238" s="97" t="e">
        <f t="shared" si="11"/>
        <v>#DIV/0!</v>
      </c>
      <c r="Q238" s="87"/>
    </row>
    <row r="239" spans="1:17" ht="93" customHeight="1">
      <c r="A239" s="85" t="s">
        <v>302</v>
      </c>
      <c r="B239" s="86" t="s">
        <v>58</v>
      </c>
      <c r="C239" s="86" t="s">
        <v>662</v>
      </c>
      <c r="D239" s="86" t="s">
        <v>78</v>
      </c>
      <c r="E239" s="86" t="s">
        <v>58</v>
      </c>
      <c r="F239" s="89">
        <v>43000</v>
      </c>
      <c r="G239" s="89">
        <v>170471.81</v>
      </c>
      <c r="H239" s="89">
        <v>0</v>
      </c>
      <c r="I239" s="89">
        <v>0</v>
      </c>
      <c r="J239" s="89">
        <v>0</v>
      </c>
      <c r="K239" s="89">
        <v>0</v>
      </c>
      <c r="L239" s="89">
        <v>150373.75</v>
      </c>
      <c r="M239" s="89">
        <v>199760</v>
      </c>
      <c r="N239" s="97">
        <f t="shared" si="9"/>
        <v>3.4970639534883721</v>
      </c>
      <c r="O239" s="97">
        <f t="shared" si="10"/>
        <v>0.88210332253760904</v>
      </c>
      <c r="P239" s="97">
        <f t="shared" si="11"/>
        <v>0.75277207649179012</v>
      </c>
      <c r="Q239" s="151" t="s">
        <v>1003</v>
      </c>
    </row>
    <row r="240" spans="1:17" ht="25.5">
      <c r="A240" s="85" t="s">
        <v>303</v>
      </c>
      <c r="B240" s="86" t="s">
        <v>58</v>
      </c>
      <c r="C240" s="86" t="s">
        <v>663</v>
      </c>
      <c r="D240" s="86" t="s">
        <v>78</v>
      </c>
      <c r="E240" s="86" t="s">
        <v>58</v>
      </c>
      <c r="F240" s="89">
        <v>43000</v>
      </c>
      <c r="G240" s="89">
        <v>170471.81</v>
      </c>
      <c r="H240" s="89">
        <v>0</v>
      </c>
      <c r="I240" s="89">
        <v>0</v>
      </c>
      <c r="J240" s="89">
        <v>0</v>
      </c>
      <c r="K240" s="89">
        <v>0</v>
      </c>
      <c r="L240" s="89">
        <v>150373.75</v>
      </c>
      <c r="M240" s="89">
        <v>199760</v>
      </c>
      <c r="N240" s="97">
        <f t="shared" si="9"/>
        <v>3.4970639534883721</v>
      </c>
      <c r="O240" s="97">
        <f t="shared" si="10"/>
        <v>0.88210332253760904</v>
      </c>
      <c r="P240" s="97">
        <f t="shared" si="11"/>
        <v>0.75277207649179012</v>
      </c>
      <c r="Q240" s="87"/>
    </row>
    <row r="241" spans="1:17" ht="51">
      <c r="A241" s="85" t="s">
        <v>425</v>
      </c>
      <c r="B241" s="86" t="s">
        <v>58</v>
      </c>
      <c r="C241" s="86" t="s">
        <v>663</v>
      </c>
      <c r="D241" s="86" t="s">
        <v>402</v>
      </c>
      <c r="E241" s="86" t="s">
        <v>58</v>
      </c>
      <c r="F241" s="89">
        <v>43000</v>
      </c>
      <c r="G241" s="89">
        <v>170471.81</v>
      </c>
      <c r="H241" s="89">
        <v>0</v>
      </c>
      <c r="I241" s="89">
        <v>0</v>
      </c>
      <c r="J241" s="89">
        <v>0</v>
      </c>
      <c r="K241" s="89">
        <v>0</v>
      </c>
      <c r="L241" s="89">
        <v>150373.75</v>
      </c>
      <c r="M241" s="89">
        <v>199760</v>
      </c>
      <c r="N241" s="97">
        <f t="shared" si="9"/>
        <v>3.4970639534883721</v>
      </c>
      <c r="O241" s="97">
        <f t="shared" si="10"/>
        <v>0.88210332253760904</v>
      </c>
      <c r="P241" s="97">
        <f t="shared" si="11"/>
        <v>0.75277207649179012</v>
      </c>
      <c r="Q241" s="87"/>
    </row>
    <row r="242" spans="1:17" ht="38.25">
      <c r="A242" s="85" t="s">
        <v>177</v>
      </c>
      <c r="B242" s="86" t="s">
        <v>58</v>
      </c>
      <c r="C242" s="86" t="s">
        <v>663</v>
      </c>
      <c r="D242" s="86" t="s">
        <v>402</v>
      </c>
      <c r="E242" s="86" t="s">
        <v>89</v>
      </c>
      <c r="F242" s="89">
        <v>43000</v>
      </c>
      <c r="G242" s="89">
        <v>170471.81</v>
      </c>
      <c r="H242" s="89">
        <v>0</v>
      </c>
      <c r="I242" s="89">
        <v>0</v>
      </c>
      <c r="J242" s="89">
        <v>0</v>
      </c>
      <c r="K242" s="89">
        <v>0</v>
      </c>
      <c r="L242" s="89">
        <v>150373.75</v>
      </c>
      <c r="M242" s="87"/>
      <c r="N242" s="97">
        <f t="shared" si="9"/>
        <v>3.4970639534883721</v>
      </c>
      <c r="O242" s="97">
        <f t="shared" si="10"/>
        <v>0.88210332253760904</v>
      </c>
      <c r="P242" s="97" t="e">
        <f t="shared" si="11"/>
        <v>#DIV/0!</v>
      </c>
      <c r="Q242" s="87"/>
    </row>
    <row r="243" spans="1:17" ht="44.25" customHeight="1">
      <c r="A243" s="85" t="s">
        <v>149</v>
      </c>
      <c r="B243" s="86" t="s">
        <v>58</v>
      </c>
      <c r="C243" s="86" t="s">
        <v>664</v>
      </c>
      <c r="D243" s="86" t="s">
        <v>78</v>
      </c>
      <c r="E243" s="86" t="s">
        <v>58</v>
      </c>
      <c r="F243" s="89">
        <v>118631146.45999999</v>
      </c>
      <c r="G243" s="89">
        <v>130850182.78</v>
      </c>
      <c r="H243" s="89">
        <v>0</v>
      </c>
      <c r="I243" s="89">
        <v>0</v>
      </c>
      <c r="J243" s="89">
        <v>0</v>
      </c>
      <c r="K243" s="89">
        <v>0</v>
      </c>
      <c r="L243" s="89">
        <v>130598429.11</v>
      </c>
      <c r="M243" s="96">
        <v>113667855.59999999</v>
      </c>
      <c r="N243" s="97">
        <f t="shared" si="9"/>
        <v>1.1008780830929179</v>
      </c>
      <c r="O243" s="97">
        <f t="shared" si="10"/>
        <v>0.99807601590879491</v>
      </c>
      <c r="P243" s="97">
        <f t="shared" si="11"/>
        <v>1.1489477690999919</v>
      </c>
      <c r="Q243" s="151" t="s">
        <v>1049</v>
      </c>
    </row>
    <row r="244" spans="1:17">
      <c r="A244" s="85" t="s">
        <v>150</v>
      </c>
      <c r="B244" s="86" t="s">
        <v>58</v>
      </c>
      <c r="C244" s="86" t="s">
        <v>665</v>
      </c>
      <c r="D244" s="86" t="s">
        <v>78</v>
      </c>
      <c r="E244" s="86" t="s">
        <v>58</v>
      </c>
      <c r="F244" s="89">
        <v>29496500</v>
      </c>
      <c r="G244" s="89">
        <v>31807000</v>
      </c>
      <c r="H244" s="89">
        <v>0</v>
      </c>
      <c r="I244" s="89">
        <v>0</v>
      </c>
      <c r="J244" s="89">
        <v>0</v>
      </c>
      <c r="K244" s="89">
        <v>0</v>
      </c>
      <c r="L244" s="89">
        <v>31782000</v>
      </c>
      <c r="M244" s="96">
        <v>27897614.43</v>
      </c>
      <c r="N244" s="97">
        <f t="shared" si="9"/>
        <v>1.0774837692607597</v>
      </c>
      <c r="O244" s="97">
        <f t="shared" si="10"/>
        <v>0.99921400949476535</v>
      </c>
      <c r="P244" s="97">
        <f t="shared" si="11"/>
        <v>1.139237194626322</v>
      </c>
      <c r="Q244" s="87"/>
    </row>
    <row r="245" spans="1:17" ht="38.25">
      <c r="A245" s="85" t="s">
        <v>203</v>
      </c>
      <c r="B245" s="86" t="s">
        <v>58</v>
      </c>
      <c r="C245" s="86" t="s">
        <v>665</v>
      </c>
      <c r="D245" s="86" t="s">
        <v>75</v>
      </c>
      <c r="E245" s="86" t="s">
        <v>58</v>
      </c>
      <c r="F245" s="89">
        <v>13644000</v>
      </c>
      <c r="G245" s="89">
        <v>16189000</v>
      </c>
      <c r="H245" s="89">
        <v>0</v>
      </c>
      <c r="I245" s="89">
        <v>0</v>
      </c>
      <c r="J245" s="89">
        <v>0</v>
      </c>
      <c r="K245" s="89">
        <v>0</v>
      </c>
      <c r="L245" s="89">
        <v>16189000</v>
      </c>
      <c r="M245" s="87"/>
      <c r="N245" s="97">
        <f t="shared" si="9"/>
        <v>1.1865288771621225</v>
      </c>
      <c r="O245" s="97">
        <f t="shared" si="10"/>
        <v>1</v>
      </c>
      <c r="P245" s="97" t="e">
        <f t="shared" si="11"/>
        <v>#DIV/0!</v>
      </c>
      <c r="Q245" s="87"/>
    </row>
    <row r="246" spans="1:17" ht="38.25">
      <c r="A246" s="85" t="s">
        <v>201</v>
      </c>
      <c r="B246" s="86" t="s">
        <v>58</v>
      </c>
      <c r="C246" s="86" t="s">
        <v>665</v>
      </c>
      <c r="D246" s="86" t="s">
        <v>75</v>
      </c>
      <c r="E246" s="86" t="s">
        <v>76</v>
      </c>
      <c r="F246" s="89">
        <v>13644000</v>
      </c>
      <c r="G246" s="89">
        <v>16189000</v>
      </c>
      <c r="H246" s="89">
        <v>0</v>
      </c>
      <c r="I246" s="89">
        <v>0</v>
      </c>
      <c r="J246" s="89">
        <v>0</v>
      </c>
      <c r="K246" s="89">
        <v>0</v>
      </c>
      <c r="L246" s="89">
        <v>16189000</v>
      </c>
      <c r="M246" s="87"/>
      <c r="N246" s="97">
        <f t="shared" si="9"/>
        <v>1.1865288771621225</v>
      </c>
      <c r="O246" s="97">
        <f t="shared" si="10"/>
        <v>1</v>
      </c>
      <c r="P246" s="97" t="e">
        <f t="shared" si="11"/>
        <v>#DIV/0!</v>
      </c>
      <c r="Q246" s="87"/>
    </row>
    <row r="247" spans="1:17" ht="153">
      <c r="A247" s="85" t="s">
        <v>304</v>
      </c>
      <c r="B247" s="86" t="s">
        <v>58</v>
      </c>
      <c r="C247" s="86" t="s">
        <v>665</v>
      </c>
      <c r="D247" s="86" t="s">
        <v>295</v>
      </c>
      <c r="E247" s="86" t="s">
        <v>58</v>
      </c>
      <c r="F247" s="89">
        <v>222000</v>
      </c>
      <c r="G247" s="89">
        <v>367000</v>
      </c>
      <c r="H247" s="89">
        <v>0</v>
      </c>
      <c r="I247" s="89">
        <v>0</v>
      </c>
      <c r="J247" s="89">
        <v>0</v>
      </c>
      <c r="K247" s="89">
        <v>0</v>
      </c>
      <c r="L247" s="89">
        <v>342000</v>
      </c>
      <c r="M247" s="87"/>
      <c r="N247" s="97">
        <f t="shared" si="9"/>
        <v>1.5405405405405406</v>
      </c>
      <c r="O247" s="97">
        <f t="shared" si="10"/>
        <v>0.93188010899182561</v>
      </c>
      <c r="P247" s="97" t="e">
        <f t="shared" si="11"/>
        <v>#DIV/0!</v>
      </c>
      <c r="Q247" s="87"/>
    </row>
    <row r="248" spans="1:17" ht="38.25">
      <c r="A248" s="85" t="s">
        <v>201</v>
      </c>
      <c r="B248" s="86" t="s">
        <v>58</v>
      </c>
      <c r="C248" s="86" t="s">
        <v>665</v>
      </c>
      <c r="D248" s="86" t="s">
        <v>295</v>
      </c>
      <c r="E248" s="86" t="s">
        <v>76</v>
      </c>
      <c r="F248" s="89">
        <v>222000</v>
      </c>
      <c r="G248" s="89">
        <v>367000</v>
      </c>
      <c r="H248" s="89">
        <v>0</v>
      </c>
      <c r="I248" s="89">
        <v>0</v>
      </c>
      <c r="J248" s="89">
        <v>0</v>
      </c>
      <c r="K248" s="89">
        <v>0</v>
      </c>
      <c r="L248" s="89">
        <v>342000</v>
      </c>
      <c r="M248" s="87"/>
      <c r="N248" s="97">
        <f t="shared" si="9"/>
        <v>1.5405405405405406</v>
      </c>
      <c r="O248" s="97">
        <f t="shared" si="10"/>
        <v>0.93188010899182561</v>
      </c>
      <c r="P248" s="97" t="e">
        <f t="shared" si="11"/>
        <v>#DIV/0!</v>
      </c>
      <c r="Q248" s="87"/>
    </row>
    <row r="249" spans="1:17" ht="102">
      <c r="A249" s="85" t="s">
        <v>666</v>
      </c>
      <c r="B249" s="86" t="s">
        <v>58</v>
      </c>
      <c r="C249" s="86" t="s">
        <v>665</v>
      </c>
      <c r="D249" s="86" t="s">
        <v>403</v>
      </c>
      <c r="E249" s="86" t="s">
        <v>58</v>
      </c>
      <c r="F249" s="89">
        <v>791000</v>
      </c>
      <c r="G249" s="89">
        <v>0</v>
      </c>
      <c r="H249" s="89">
        <v>0</v>
      </c>
      <c r="I249" s="89">
        <v>0</v>
      </c>
      <c r="J249" s="89">
        <v>0</v>
      </c>
      <c r="K249" s="89">
        <v>0</v>
      </c>
      <c r="L249" s="89">
        <v>0</v>
      </c>
      <c r="M249" s="87"/>
      <c r="N249" s="97">
        <f t="shared" si="9"/>
        <v>0</v>
      </c>
      <c r="O249" s="97" t="e">
        <f t="shared" si="10"/>
        <v>#DIV/0!</v>
      </c>
      <c r="P249" s="97" t="e">
        <f t="shared" si="11"/>
        <v>#DIV/0!</v>
      </c>
      <c r="Q249" s="87"/>
    </row>
    <row r="250" spans="1:17" ht="38.25">
      <c r="A250" s="85" t="s">
        <v>201</v>
      </c>
      <c r="B250" s="86" t="s">
        <v>58</v>
      </c>
      <c r="C250" s="86" t="s">
        <v>665</v>
      </c>
      <c r="D250" s="86" t="s">
        <v>403</v>
      </c>
      <c r="E250" s="86" t="s">
        <v>76</v>
      </c>
      <c r="F250" s="89">
        <v>791000</v>
      </c>
      <c r="G250" s="89">
        <v>0</v>
      </c>
      <c r="H250" s="89">
        <v>0</v>
      </c>
      <c r="I250" s="89">
        <v>0</v>
      </c>
      <c r="J250" s="89">
        <v>0</v>
      </c>
      <c r="K250" s="89">
        <v>0</v>
      </c>
      <c r="L250" s="89">
        <v>0</v>
      </c>
      <c r="M250" s="87"/>
      <c r="N250" s="97">
        <f t="shared" si="9"/>
        <v>0</v>
      </c>
      <c r="O250" s="97" t="e">
        <f t="shared" si="10"/>
        <v>#DIV/0!</v>
      </c>
      <c r="P250" s="97" t="e">
        <f t="shared" si="11"/>
        <v>#DIV/0!</v>
      </c>
      <c r="Q250" s="87"/>
    </row>
    <row r="251" spans="1:17" ht="76.5">
      <c r="A251" s="85" t="s">
        <v>204</v>
      </c>
      <c r="B251" s="86" t="s">
        <v>58</v>
      </c>
      <c r="C251" s="86" t="s">
        <v>665</v>
      </c>
      <c r="D251" s="86" t="s">
        <v>404</v>
      </c>
      <c r="E251" s="86" t="s">
        <v>58</v>
      </c>
      <c r="F251" s="89">
        <v>14476000</v>
      </c>
      <c r="G251" s="89">
        <v>15004000</v>
      </c>
      <c r="H251" s="89">
        <v>0</v>
      </c>
      <c r="I251" s="89">
        <v>0</v>
      </c>
      <c r="J251" s="89">
        <v>0</v>
      </c>
      <c r="K251" s="89">
        <v>0</v>
      </c>
      <c r="L251" s="89">
        <v>15004000</v>
      </c>
      <c r="M251" s="87"/>
      <c r="N251" s="97">
        <f t="shared" si="9"/>
        <v>1.0364741641337385</v>
      </c>
      <c r="O251" s="97">
        <f t="shared" si="10"/>
        <v>1</v>
      </c>
      <c r="P251" s="97" t="e">
        <f t="shared" si="11"/>
        <v>#DIV/0!</v>
      </c>
      <c r="Q251" s="87"/>
    </row>
    <row r="252" spans="1:17" ht="38.25">
      <c r="A252" s="85" t="s">
        <v>201</v>
      </c>
      <c r="B252" s="86" t="s">
        <v>58</v>
      </c>
      <c r="C252" s="86" t="s">
        <v>665</v>
      </c>
      <c r="D252" s="86" t="s">
        <v>404</v>
      </c>
      <c r="E252" s="86" t="s">
        <v>76</v>
      </c>
      <c r="F252" s="89">
        <v>14476000</v>
      </c>
      <c r="G252" s="89">
        <v>15004000</v>
      </c>
      <c r="H252" s="89">
        <v>0</v>
      </c>
      <c r="I252" s="89">
        <v>0</v>
      </c>
      <c r="J252" s="89">
        <v>0</v>
      </c>
      <c r="K252" s="89">
        <v>0</v>
      </c>
      <c r="L252" s="89">
        <v>15004000</v>
      </c>
      <c r="M252" s="87"/>
      <c r="N252" s="97">
        <f t="shared" si="9"/>
        <v>1.0364741641337385</v>
      </c>
      <c r="O252" s="97">
        <f t="shared" si="10"/>
        <v>1</v>
      </c>
      <c r="P252" s="97" t="e">
        <f t="shared" si="11"/>
        <v>#DIV/0!</v>
      </c>
      <c r="Q252" s="87"/>
    </row>
    <row r="253" spans="1:17" ht="102">
      <c r="A253" s="85" t="s">
        <v>667</v>
      </c>
      <c r="B253" s="86" t="s">
        <v>58</v>
      </c>
      <c r="C253" s="86" t="s">
        <v>665</v>
      </c>
      <c r="D253" s="86" t="s">
        <v>405</v>
      </c>
      <c r="E253" s="86" t="s">
        <v>58</v>
      </c>
      <c r="F253" s="89">
        <v>100000</v>
      </c>
      <c r="G253" s="89">
        <v>0</v>
      </c>
      <c r="H253" s="89">
        <v>0</v>
      </c>
      <c r="I253" s="89">
        <v>0</v>
      </c>
      <c r="J253" s="89">
        <v>0</v>
      </c>
      <c r="K253" s="89">
        <v>0</v>
      </c>
      <c r="L253" s="89">
        <v>0</v>
      </c>
      <c r="M253" s="87"/>
      <c r="N253" s="97">
        <f t="shared" si="9"/>
        <v>0</v>
      </c>
      <c r="O253" s="97" t="e">
        <f t="shared" si="10"/>
        <v>#DIV/0!</v>
      </c>
      <c r="P253" s="97" t="e">
        <f t="shared" si="11"/>
        <v>#DIV/0!</v>
      </c>
      <c r="Q253" s="87"/>
    </row>
    <row r="254" spans="1:17" ht="38.25">
      <c r="A254" s="85" t="s">
        <v>201</v>
      </c>
      <c r="B254" s="86" t="s">
        <v>58</v>
      </c>
      <c r="C254" s="86" t="s">
        <v>665</v>
      </c>
      <c r="D254" s="86" t="s">
        <v>405</v>
      </c>
      <c r="E254" s="86" t="s">
        <v>76</v>
      </c>
      <c r="F254" s="89">
        <v>100000</v>
      </c>
      <c r="G254" s="89">
        <v>0</v>
      </c>
      <c r="H254" s="89">
        <v>0</v>
      </c>
      <c r="I254" s="89">
        <v>0</v>
      </c>
      <c r="J254" s="89">
        <v>0</v>
      </c>
      <c r="K254" s="89">
        <v>0</v>
      </c>
      <c r="L254" s="89">
        <v>0</v>
      </c>
      <c r="M254" s="87"/>
      <c r="N254" s="97">
        <f t="shared" si="9"/>
        <v>0</v>
      </c>
      <c r="O254" s="97" t="e">
        <f t="shared" si="10"/>
        <v>#DIV/0!</v>
      </c>
      <c r="P254" s="97" t="e">
        <f t="shared" si="11"/>
        <v>#DIV/0!</v>
      </c>
      <c r="Q254" s="87"/>
    </row>
    <row r="255" spans="1:17" ht="63.75">
      <c r="A255" s="85" t="s">
        <v>205</v>
      </c>
      <c r="B255" s="86" t="s">
        <v>58</v>
      </c>
      <c r="C255" s="86" t="s">
        <v>665</v>
      </c>
      <c r="D255" s="86" t="s">
        <v>73</v>
      </c>
      <c r="E255" s="86" t="s">
        <v>58</v>
      </c>
      <c r="F255" s="89">
        <v>247000</v>
      </c>
      <c r="G255" s="89">
        <v>247000</v>
      </c>
      <c r="H255" s="89">
        <v>0</v>
      </c>
      <c r="I255" s="89">
        <v>0</v>
      </c>
      <c r="J255" s="89">
        <v>0</v>
      </c>
      <c r="K255" s="89">
        <v>0</v>
      </c>
      <c r="L255" s="89">
        <v>247000</v>
      </c>
      <c r="M255" s="87"/>
      <c r="N255" s="97">
        <f t="shared" si="9"/>
        <v>1</v>
      </c>
      <c r="O255" s="97">
        <f t="shared" si="10"/>
        <v>1</v>
      </c>
      <c r="P255" s="97" t="e">
        <f t="shared" si="11"/>
        <v>#DIV/0!</v>
      </c>
      <c r="Q255" s="87"/>
    </row>
    <row r="256" spans="1:17" ht="38.25">
      <c r="A256" s="85" t="s">
        <v>201</v>
      </c>
      <c r="B256" s="86" t="s">
        <v>58</v>
      </c>
      <c r="C256" s="86" t="s">
        <v>665</v>
      </c>
      <c r="D256" s="86" t="s">
        <v>73</v>
      </c>
      <c r="E256" s="86" t="s">
        <v>76</v>
      </c>
      <c r="F256" s="89">
        <v>247000</v>
      </c>
      <c r="G256" s="89">
        <v>247000</v>
      </c>
      <c r="H256" s="89">
        <v>0</v>
      </c>
      <c r="I256" s="89">
        <v>0</v>
      </c>
      <c r="J256" s="89">
        <v>0</v>
      </c>
      <c r="K256" s="89">
        <v>0</v>
      </c>
      <c r="L256" s="89">
        <v>247000</v>
      </c>
      <c r="M256" s="87"/>
      <c r="N256" s="97">
        <f t="shared" si="9"/>
        <v>1</v>
      </c>
      <c r="O256" s="97">
        <f t="shared" si="10"/>
        <v>1</v>
      </c>
      <c r="P256" s="97" t="e">
        <f t="shared" si="11"/>
        <v>#DIV/0!</v>
      </c>
      <c r="Q256" s="87"/>
    </row>
    <row r="257" spans="1:17" ht="38.25">
      <c r="A257" s="85" t="s">
        <v>427</v>
      </c>
      <c r="B257" s="86" t="s">
        <v>58</v>
      </c>
      <c r="C257" s="86" t="s">
        <v>665</v>
      </c>
      <c r="D257" s="86" t="s">
        <v>406</v>
      </c>
      <c r="E257" s="86" t="s">
        <v>58</v>
      </c>
      <c r="F257" s="89">
        <v>16500</v>
      </c>
      <c r="G257" s="89">
        <v>0</v>
      </c>
      <c r="H257" s="89">
        <v>0</v>
      </c>
      <c r="I257" s="89">
        <v>0</v>
      </c>
      <c r="J257" s="89">
        <v>0</v>
      </c>
      <c r="K257" s="89">
        <v>0</v>
      </c>
      <c r="L257" s="89">
        <v>0</v>
      </c>
      <c r="M257" s="87"/>
      <c r="N257" s="97">
        <f t="shared" si="9"/>
        <v>0</v>
      </c>
      <c r="O257" s="97" t="e">
        <f t="shared" si="10"/>
        <v>#DIV/0!</v>
      </c>
      <c r="P257" s="97" t="e">
        <f t="shared" si="11"/>
        <v>#DIV/0!</v>
      </c>
      <c r="Q257" s="87"/>
    </row>
    <row r="258" spans="1:17" ht="38.25">
      <c r="A258" s="85" t="s">
        <v>201</v>
      </c>
      <c r="B258" s="86" t="s">
        <v>58</v>
      </c>
      <c r="C258" s="86" t="s">
        <v>665</v>
      </c>
      <c r="D258" s="86" t="s">
        <v>406</v>
      </c>
      <c r="E258" s="86" t="s">
        <v>76</v>
      </c>
      <c r="F258" s="89">
        <v>16500</v>
      </c>
      <c r="G258" s="89">
        <v>0</v>
      </c>
      <c r="H258" s="89">
        <v>0</v>
      </c>
      <c r="I258" s="89">
        <v>0</v>
      </c>
      <c r="J258" s="89">
        <v>0</v>
      </c>
      <c r="K258" s="89">
        <v>0</v>
      </c>
      <c r="L258" s="89">
        <v>0</v>
      </c>
      <c r="M258" s="87"/>
      <c r="N258" s="97">
        <f t="shared" si="9"/>
        <v>0</v>
      </c>
      <c r="O258" s="97" t="e">
        <f t="shared" si="10"/>
        <v>#DIV/0!</v>
      </c>
      <c r="P258" s="97" t="e">
        <f t="shared" si="11"/>
        <v>#DIV/0!</v>
      </c>
      <c r="Q258" s="87"/>
    </row>
    <row r="259" spans="1:17">
      <c r="A259" s="85" t="s">
        <v>151</v>
      </c>
      <c r="B259" s="86" t="s">
        <v>58</v>
      </c>
      <c r="C259" s="86" t="s">
        <v>668</v>
      </c>
      <c r="D259" s="86" t="s">
        <v>78</v>
      </c>
      <c r="E259" s="86" t="s">
        <v>58</v>
      </c>
      <c r="F259" s="89">
        <v>60082646.460000001</v>
      </c>
      <c r="G259" s="89">
        <v>68201454.400000006</v>
      </c>
      <c r="H259" s="89">
        <v>0</v>
      </c>
      <c r="I259" s="89">
        <v>0</v>
      </c>
      <c r="J259" s="89">
        <v>0</v>
      </c>
      <c r="K259" s="89">
        <v>0</v>
      </c>
      <c r="L259" s="89">
        <v>67974700.730000004</v>
      </c>
      <c r="M259" s="89">
        <v>60654643.18</v>
      </c>
      <c r="N259" s="97">
        <f t="shared" si="9"/>
        <v>1.1313533064036074</v>
      </c>
      <c r="O259" s="97">
        <f t="shared" si="10"/>
        <v>0.99667523703130878</v>
      </c>
      <c r="P259" s="97">
        <f t="shared" si="11"/>
        <v>1.1206842076092485</v>
      </c>
      <c r="Q259" s="87"/>
    </row>
    <row r="260" spans="1:17" ht="38.25">
      <c r="A260" s="85" t="s">
        <v>203</v>
      </c>
      <c r="B260" s="86" t="s">
        <v>58</v>
      </c>
      <c r="C260" s="86" t="s">
        <v>668</v>
      </c>
      <c r="D260" s="86" t="s">
        <v>87</v>
      </c>
      <c r="E260" s="86" t="s">
        <v>58</v>
      </c>
      <c r="F260" s="89">
        <v>13012000</v>
      </c>
      <c r="G260" s="89">
        <v>18107000</v>
      </c>
      <c r="H260" s="89">
        <v>0</v>
      </c>
      <c r="I260" s="89">
        <v>0</v>
      </c>
      <c r="J260" s="89">
        <v>0</v>
      </c>
      <c r="K260" s="89">
        <v>0</v>
      </c>
      <c r="L260" s="89">
        <v>18106604.75</v>
      </c>
      <c r="M260" s="89"/>
      <c r="N260" s="97">
        <f t="shared" si="9"/>
        <v>1.391531259606517</v>
      </c>
      <c r="O260" s="97">
        <f t="shared" si="10"/>
        <v>0.99997817142541556</v>
      </c>
      <c r="P260" s="97" t="e">
        <f t="shared" si="11"/>
        <v>#DIV/0!</v>
      </c>
      <c r="Q260" s="87"/>
    </row>
    <row r="261" spans="1:17" ht="38.25">
      <c r="A261" s="85" t="s">
        <v>201</v>
      </c>
      <c r="B261" s="86" t="s">
        <v>58</v>
      </c>
      <c r="C261" s="86" t="s">
        <v>668</v>
      </c>
      <c r="D261" s="86" t="s">
        <v>87</v>
      </c>
      <c r="E261" s="86" t="s">
        <v>76</v>
      </c>
      <c r="F261" s="89">
        <v>13012000</v>
      </c>
      <c r="G261" s="89">
        <v>18107000</v>
      </c>
      <c r="H261" s="89">
        <v>0</v>
      </c>
      <c r="I261" s="89">
        <v>0</v>
      </c>
      <c r="J261" s="89">
        <v>0</v>
      </c>
      <c r="K261" s="89">
        <v>0</v>
      </c>
      <c r="L261" s="89">
        <v>18106604.75</v>
      </c>
      <c r="M261" s="89"/>
      <c r="N261" s="97">
        <f t="shared" si="9"/>
        <v>1.391531259606517</v>
      </c>
      <c r="O261" s="97">
        <f t="shared" si="10"/>
        <v>0.99997817142541556</v>
      </c>
      <c r="P261" s="97" t="e">
        <f t="shared" si="11"/>
        <v>#DIV/0!</v>
      </c>
      <c r="Q261" s="87"/>
    </row>
    <row r="262" spans="1:17" ht="38.25">
      <c r="A262" s="85" t="s">
        <v>426</v>
      </c>
      <c r="B262" s="86" t="s">
        <v>58</v>
      </c>
      <c r="C262" s="86" t="s">
        <v>668</v>
      </c>
      <c r="D262" s="86" t="s">
        <v>407</v>
      </c>
      <c r="E262" s="86" t="s">
        <v>58</v>
      </c>
      <c r="F262" s="89">
        <v>50000</v>
      </c>
      <c r="G262" s="89">
        <v>50000</v>
      </c>
      <c r="H262" s="89">
        <v>0</v>
      </c>
      <c r="I262" s="89">
        <v>0</v>
      </c>
      <c r="J262" s="89">
        <v>0</v>
      </c>
      <c r="K262" s="89">
        <v>0</v>
      </c>
      <c r="L262" s="89">
        <v>50000</v>
      </c>
      <c r="M262" s="89"/>
      <c r="N262" s="97">
        <f t="shared" si="9"/>
        <v>1</v>
      </c>
      <c r="O262" s="97">
        <f t="shared" si="10"/>
        <v>1</v>
      </c>
      <c r="P262" s="97" t="e">
        <f t="shared" si="11"/>
        <v>#DIV/0!</v>
      </c>
      <c r="Q262" s="87"/>
    </row>
    <row r="263" spans="1:17" ht="25.5">
      <c r="A263" s="85" t="s">
        <v>185</v>
      </c>
      <c r="B263" s="86" t="s">
        <v>58</v>
      </c>
      <c r="C263" s="86" t="s">
        <v>668</v>
      </c>
      <c r="D263" s="86" t="s">
        <v>407</v>
      </c>
      <c r="E263" s="86" t="s">
        <v>99</v>
      </c>
      <c r="F263" s="89">
        <v>50000</v>
      </c>
      <c r="G263" s="89">
        <v>50000</v>
      </c>
      <c r="H263" s="89">
        <v>0</v>
      </c>
      <c r="I263" s="89">
        <v>0</v>
      </c>
      <c r="J263" s="89">
        <v>0</v>
      </c>
      <c r="K263" s="89">
        <v>0</v>
      </c>
      <c r="L263" s="89">
        <v>50000</v>
      </c>
      <c r="M263" s="89"/>
      <c r="N263" s="97">
        <f t="shared" si="9"/>
        <v>1</v>
      </c>
      <c r="O263" s="97">
        <f t="shared" si="10"/>
        <v>1</v>
      </c>
      <c r="P263" s="97" t="e">
        <f t="shared" si="11"/>
        <v>#DIV/0!</v>
      </c>
      <c r="Q263" s="87"/>
    </row>
    <row r="264" spans="1:17" ht="38.25">
      <c r="A264" s="85" t="s">
        <v>206</v>
      </c>
      <c r="B264" s="86" t="s">
        <v>58</v>
      </c>
      <c r="C264" s="86" t="s">
        <v>668</v>
      </c>
      <c r="D264" s="86" t="s">
        <v>60</v>
      </c>
      <c r="E264" s="86" t="s">
        <v>58</v>
      </c>
      <c r="F264" s="89">
        <v>1491000</v>
      </c>
      <c r="G264" s="89">
        <v>1310000</v>
      </c>
      <c r="H264" s="89">
        <v>0</v>
      </c>
      <c r="I264" s="89">
        <v>0</v>
      </c>
      <c r="J264" s="89">
        <v>0</v>
      </c>
      <c r="K264" s="89">
        <v>0</v>
      </c>
      <c r="L264" s="89">
        <v>1310000</v>
      </c>
      <c r="M264" s="89"/>
      <c r="N264" s="97">
        <f t="shared" si="9"/>
        <v>0.87860496311200531</v>
      </c>
      <c r="O264" s="97">
        <f t="shared" si="10"/>
        <v>1</v>
      </c>
      <c r="P264" s="97" t="e">
        <f t="shared" si="11"/>
        <v>#DIV/0!</v>
      </c>
      <c r="Q264" s="87"/>
    </row>
    <row r="265" spans="1:17" ht="38.25">
      <c r="A265" s="85" t="s">
        <v>201</v>
      </c>
      <c r="B265" s="86" t="s">
        <v>58</v>
      </c>
      <c r="C265" s="86" t="s">
        <v>668</v>
      </c>
      <c r="D265" s="86" t="s">
        <v>60</v>
      </c>
      <c r="E265" s="86" t="s">
        <v>76</v>
      </c>
      <c r="F265" s="89">
        <v>1491000</v>
      </c>
      <c r="G265" s="89">
        <v>1310000</v>
      </c>
      <c r="H265" s="89">
        <v>0</v>
      </c>
      <c r="I265" s="89">
        <v>0</v>
      </c>
      <c r="J265" s="89">
        <v>0</v>
      </c>
      <c r="K265" s="89">
        <v>0</v>
      </c>
      <c r="L265" s="89">
        <v>1310000</v>
      </c>
      <c r="M265" s="89"/>
      <c r="N265" s="97">
        <f t="shared" si="9"/>
        <v>0.87860496311200531</v>
      </c>
      <c r="O265" s="97">
        <f t="shared" si="10"/>
        <v>1</v>
      </c>
      <c r="P265" s="97" t="e">
        <f t="shared" si="11"/>
        <v>#DIV/0!</v>
      </c>
      <c r="Q265" s="87"/>
    </row>
    <row r="266" spans="1:17" ht="102">
      <c r="A266" s="85" t="s">
        <v>666</v>
      </c>
      <c r="B266" s="86" t="s">
        <v>58</v>
      </c>
      <c r="C266" s="86" t="s">
        <v>668</v>
      </c>
      <c r="D266" s="86" t="s">
        <v>554</v>
      </c>
      <c r="E266" s="86" t="s">
        <v>58</v>
      </c>
      <c r="F266" s="89">
        <v>0</v>
      </c>
      <c r="G266" s="89">
        <v>791000</v>
      </c>
      <c r="H266" s="89">
        <v>0</v>
      </c>
      <c r="I266" s="89">
        <v>0</v>
      </c>
      <c r="J266" s="89">
        <v>0</v>
      </c>
      <c r="K266" s="89">
        <v>0</v>
      </c>
      <c r="L266" s="89">
        <v>791000</v>
      </c>
      <c r="M266" s="89"/>
      <c r="N266" s="97" t="e">
        <f t="shared" si="9"/>
        <v>#DIV/0!</v>
      </c>
      <c r="O266" s="97">
        <f t="shared" si="10"/>
        <v>1</v>
      </c>
      <c r="P266" s="97" t="e">
        <f t="shared" si="11"/>
        <v>#DIV/0!</v>
      </c>
      <c r="Q266" s="87"/>
    </row>
    <row r="267" spans="1:17" ht="38.25">
      <c r="A267" s="85" t="s">
        <v>201</v>
      </c>
      <c r="B267" s="86" t="s">
        <v>58</v>
      </c>
      <c r="C267" s="86" t="s">
        <v>668</v>
      </c>
      <c r="D267" s="86" t="s">
        <v>554</v>
      </c>
      <c r="E267" s="86" t="s">
        <v>76</v>
      </c>
      <c r="F267" s="89">
        <v>0</v>
      </c>
      <c r="G267" s="89">
        <v>791000</v>
      </c>
      <c r="H267" s="89">
        <v>0</v>
      </c>
      <c r="I267" s="89">
        <v>0</v>
      </c>
      <c r="J267" s="89">
        <v>0</v>
      </c>
      <c r="K267" s="89">
        <v>0</v>
      </c>
      <c r="L267" s="89">
        <v>791000</v>
      </c>
      <c r="M267" s="89"/>
      <c r="N267" s="97" t="e">
        <f t="shared" si="9"/>
        <v>#DIV/0!</v>
      </c>
      <c r="O267" s="97">
        <f t="shared" si="10"/>
        <v>1</v>
      </c>
      <c r="P267" s="97" t="e">
        <f t="shared" si="11"/>
        <v>#DIV/0!</v>
      </c>
      <c r="Q267" s="87"/>
    </row>
    <row r="268" spans="1:17" ht="76.5">
      <c r="A268" s="85" t="s">
        <v>204</v>
      </c>
      <c r="B268" s="86" t="s">
        <v>58</v>
      </c>
      <c r="C268" s="86" t="s">
        <v>668</v>
      </c>
      <c r="D268" s="86" t="s">
        <v>65</v>
      </c>
      <c r="E268" s="86" t="s">
        <v>58</v>
      </c>
      <c r="F268" s="89">
        <v>38130000</v>
      </c>
      <c r="G268" s="89">
        <v>38863000</v>
      </c>
      <c r="H268" s="89">
        <v>0</v>
      </c>
      <c r="I268" s="89">
        <v>0</v>
      </c>
      <c r="J268" s="89">
        <v>0</v>
      </c>
      <c r="K268" s="89">
        <v>0</v>
      </c>
      <c r="L268" s="89">
        <v>38862909.850000001</v>
      </c>
      <c r="M268" s="89"/>
      <c r="N268" s="97">
        <f t="shared" si="9"/>
        <v>1.0192213440860216</v>
      </c>
      <c r="O268" s="97">
        <f t="shared" si="10"/>
        <v>0.99999768031289404</v>
      </c>
      <c r="P268" s="97" t="e">
        <f t="shared" si="11"/>
        <v>#DIV/0!</v>
      </c>
      <c r="Q268" s="87"/>
    </row>
    <row r="269" spans="1:17" ht="38.25">
      <c r="A269" s="85" t="s">
        <v>177</v>
      </c>
      <c r="B269" s="86" t="s">
        <v>58</v>
      </c>
      <c r="C269" s="86" t="s">
        <v>668</v>
      </c>
      <c r="D269" s="86" t="s">
        <v>65</v>
      </c>
      <c r="E269" s="86" t="s">
        <v>89</v>
      </c>
      <c r="F269" s="89">
        <v>0</v>
      </c>
      <c r="G269" s="89">
        <v>1413000</v>
      </c>
      <c r="H269" s="89">
        <v>0</v>
      </c>
      <c r="I269" s="89">
        <v>0</v>
      </c>
      <c r="J269" s="89">
        <v>0</v>
      </c>
      <c r="K269" s="89">
        <v>0</v>
      </c>
      <c r="L269" s="89">
        <v>1412909.85</v>
      </c>
      <c r="M269" s="89"/>
      <c r="N269" s="97" t="e">
        <f t="shared" si="9"/>
        <v>#DIV/0!</v>
      </c>
      <c r="O269" s="97">
        <f t="shared" si="10"/>
        <v>0.99993619957537161</v>
      </c>
      <c r="P269" s="97" t="e">
        <f t="shared" si="11"/>
        <v>#DIV/0!</v>
      </c>
      <c r="Q269" s="87"/>
    </row>
    <row r="270" spans="1:17" ht="38.25">
      <c r="A270" s="85" t="s">
        <v>201</v>
      </c>
      <c r="B270" s="86" t="s">
        <v>58</v>
      </c>
      <c r="C270" s="86" t="s">
        <v>668</v>
      </c>
      <c r="D270" s="86" t="s">
        <v>65</v>
      </c>
      <c r="E270" s="86" t="s">
        <v>76</v>
      </c>
      <c r="F270" s="89">
        <v>38130000</v>
      </c>
      <c r="G270" s="89">
        <v>37450000</v>
      </c>
      <c r="H270" s="89">
        <v>0</v>
      </c>
      <c r="I270" s="89">
        <v>0</v>
      </c>
      <c r="J270" s="89">
        <v>0</v>
      </c>
      <c r="K270" s="89">
        <v>0</v>
      </c>
      <c r="L270" s="89">
        <v>37450000</v>
      </c>
      <c r="M270" s="89"/>
      <c r="N270" s="97">
        <f t="shared" ref="N270:N333" si="12">L270/F270</f>
        <v>0.98216627327563599</v>
      </c>
      <c r="O270" s="97">
        <f t="shared" ref="O270:O333" si="13">L270/G270</f>
        <v>1</v>
      </c>
      <c r="P270" s="97" t="e">
        <f t="shared" ref="P270:P333" si="14">L270/M270</f>
        <v>#DIV/0!</v>
      </c>
      <c r="Q270" s="87"/>
    </row>
    <row r="271" spans="1:17" ht="76.5">
      <c r="A271" s="85" t="s">
        <v>207</v>
      </c>
      <c r="B271" s="86" t="s">
        <v>58</v>
      </c>
      <c r="C271" s="86" t="s">
        <v>668</v>
      </c>
      <c r="D271" s="86" t="s">
        <v>66</v>
      </c>
      <c r="E271" s="86" t="s">
        <v>58</v>
      </c>
      <c r="F271" s="89">
        <v>429000</v>
      </c>
      <c r="G271" s="89">
        <v>389000</v>
      </c>
      <c r="H271" s="89">
        <v>0</v>
      </c>
      <c r="I271" s="89">
        <v>0</v>
      </c>
      <c r="J271" s="89">
        <v>0</v>
      </c>
      <c r="K271" s="89">
        <v>0</v>
      </c>
      <c r="L271" s="89">
        <v>389000</v>
      </c>
      <c r="M271" s="89"/>
      <c r="N271" s="97">
        <f t="shared" si="12"/>
        <v>0.90675990675990681</v>
      </c>
      <c r="O271" s="97">
        <f t="shared" si="13"/>
        <v>1</v>
      </c>
      <c r="P271" s="97" t="e">
        <f t="shared" si="14"/>
        <v>#DIV/0!</v>
      </c>
      <c r="Q271" s="87"/>
    </row>
    <row r="272" spans="1:17" ht="38.25">
      <c r="A272" s="85" t="s">
        <v>201</v>
      </c>
      <c r="B272" s="86" t="s">
        <v>58</v>
      </c>
      <c r="C272" s="86" t="s">
        <v>668</v>
      </c>
      <c r="D272" s="86" t="s">
        <v>66</v>
      </c>
      <c r="E272" s="86" t="s">
        <v>76</v>
      </c>
      <c r="F272" s="89">
        <v>429000</v>
      </c>
      <c r="G272" s="89">
        <v>389000</v>
      </c>
      <c r="H272" s="89">
        <v>0</v>
      </c>
      <c r="I272" s="89">
        <v>0</v>
      </c>
      <c r="J272" s="89">
        <v>0</v>
      </c>
      <c r="K272" s="89">
        <v>0</v>
      </c>
      <c r="L272" s="89">
        <v>389000</v>
      </c>
      <c r="M272" s="89"/>
      <c r="N272" s="97">
        <f t="shared" si="12"/>
        <v>0.90675990675990681</v>
      </c>
      <c r="O272" s="97">
        <f t="shared" si="13"/>
        <v>1</v>
      </c>
      <c r="P272" s="97" t="e">
        <f t="shared" si="14"/>
        <v>#DIV/0!</v>
      </c>
      <c r="Q272" s="87"/>
    </row>
    <row r="273" spans="1:17" ht="76.5">
      <c r="A273" s="85" t="s">
        <v>208</v>
      </c>
      <c r="B273" s="86" t="s">
        <v>58</v>
      </c>
      <c r="C273" s="86" t="s">
        <v>668</v>
      </c>
      <c r="D273" s="86" t="s">
        <v>68</v>
      </c>
      <c r="E273" s="86" t="s">
        <v>58</v>
      </c>
      <c r="F273" s="89">
        <v>119000</v>
      </c>
      <c r="G273" s="89">
        <v>116000</v>
      </c>
      <c r="H273" s="89">
        <v>0</v>
      </c>
      <c r="I273" s="89">
        <v>0</v>
      </c>
      <c r="J273" s="89">
        <v>0</v>
      </c>
      <c r="K273" s="89">
        <v>0</v>
      </c>
      <c r="L273" s="89">
        <v>114155</v>
      </c>
      <c r="M273" s="89"/>
      <c r="N273" s="97">
        <f t="shared" si="12"/>
        <v>0.9592857142857143</v>
      </c>
      <c r="O273" s="97">
        <f t="shared" si="13"/>
        <v>0.98409482758620692</v>
      </c>
      <c r="P273" s="97" t="e">
        <f t="shared" si="14"/>
        <v>#DIV/0!</v>
      </c>
      <c r="Q273" s="87"/>
    </row>
    <row r="274" spans="1:17" ht="38.25">
      <c r="A274" s="85" t="s">
        <v>201</v>
      </c>
      <c r="B274" s="86" t="s">
        <v>58</v>
      </c>
      <c r="C274" s="86" t="s">
        <v>668</v>
      </c>
      <c r="D274" s="86" t="s">
        <v>68</v>
      </c>
      <c r="E274" s="86" t="s">
        <v>76</v>
      </c>
      <c r="F274" s="89">
        <v>119000</v>
      </c>
      <c r="G274" s="89">
        <v>116000</v>
      </c>
      <c r="H274" s="89">
        <v>0</v>
      </c>
      <c r="I274" s="89">
        <v>0</v>
      </c>
      <c r="J274" s="89">
        <v>0</v>
      </c>
      <c r="K274" s="89">
        <v>0</v>
      </c>
      <c r="L274" s="89">
        <v>114155</v>
      </c>
      <c r="M274" s="89"/>
      <c r="N274" s="97">
        <f t="shared" si="12"/>
        <v>0.9592857142857143</v>
      </c>
      <c r="O274" s="97">
        <f t="shared" si="13"/>
        <v>0.98409482758620692</v>
      </c>
      <c r="P274" s="97" t="e">
        <f t="shared" si="14"/>
        <v>#DIV/0!</v>
      </c>
      <c r="Q274" s="87"/>
    </row>
    <row r="275" spans="1:17" ht="102">
      <c r="A275" s="85" t="s">
        <v>667</v>
      </c>
      <c r="B275" s="86" t="s">
        <v>58</v>
      </c>
      <c r="C275" s="86" t="s">
        <v>668</v>
      </c>
      <c r="D275" s="86" t="s">
        <v>69</v>
      </c>
      <c r="E275" s="86" t="s">
        <v>58</v>
      </c>
      <c r="F275" s="89">
        <v>100000</v>
      </c>
      <c r="G275" s="89">
        <v>0</v>
      </c>
      <c r="H275" s="89">
        <v>0</v>
      </c>
      <c r="I275" s="89">
        <v>0</v>
      </c>
      <c r="J275" s="89">
        <v>0</v>
      </c>
      <c r="K275" s="89">
        <v>0</v>
      </c>
      <c r="L275" s="89">
        <v>0</v>
      </c>
      <c r="M275" s="89"/>
      <c r="N275" s="97">
        <f t="shared" si="12"/>
        <v>0</v>
      </c>
      <c r="O275" s="97" t="e">
        <f t="shared" si="13"/>
        <v>#DIV/0!</v>
      </c>
      <c r="P275" s="97" t="e">
        <f t="shared" si="14"/>
        <v>#DIV/0!</v>
      </c>
      <c r="Q275" s="87"/>
    </row>
    <row r="276" spans="1:17" ht="38.25">
      <c r="A276" s="85" t="s">
        <v>201</v>
      </c>
      <c r="B276" s="86" t="s">
        <v>58</v>
      </c>
      <c r="C276" s="86" t="s">
        <v>668</v>
      </c>
      <c r="D276" s="86" t="s">
        <v>69</v>
      </c>
      <c r="E276" s="86" t="s">
        <v>76</v>
      </c>
      <c r="F276" s="89">
        <v>100000</v>
      </c>
      <c r="G276" s="89">
        <v>0</v>
      </c>
      <c r="H276" s="89">
        <v>0</v>
      </c>
      <c r="I276" s="89">
        <v>0</v>
      </c>
      <c r="J276" s="89">
        <v>0</v>
      </c>
      <c r="K276" s="89">
        <v>0</v>
      </c>
      <c r="L276" s="89">
        <v>0</v>
      </c>
      <c r="M276" s="89"/>
      <c r="N276" s="97">
        <f t="shared" si="12"/>
        <v>0</v>
      </c>
      <c r="O276" s="97" t="e">
        <f t="shared" si="13"/>
        <v>#DIV/0!</v>
      </c>
      <c r="P276" s="97" t="e">
        <f t="shared" si="14"/>
        <v>#DIV/0!</v>
      </c>
      <c r="Q276" s="87"/>
    </row>
    <row r="277" spans="1:17" ht="127.5">
      <c r="A277" s="85" t="s">
        <v>669</v>
      </c>
      <c r="B277" s="86" t="s">
        <v>58</v>
      </c>
      <c r="C277" s="86" t="s">
        <v>668</v>
      </c>
      <c r="D277" s="86" t="s">
        <v>553</v>
      </c>
      <c r="E277" s="86" t="s">
        <v>58</v>
      </c>
      <c r="F277" s="89">
        <v>0</v>
      </c>
      <c r="G277" s="89">
        <v>26040</v>
      </c>
      <c r="H277" s="89">
        <v>0</v>
      </c>
      <c r="I277" s="89">
        <v>0</v>
      </c>
      <c r="J277" s="89">
        <v>0</v>
      </c>
      <c r="K277" s="89">
        <v>0</v>
      </c>
      <c r="L277" s="89">
        <v>26040</v>
      </c>
      <c r="M277" s="89"/>
      <c r="N277" s="97" t="e">
        <f t="shared" si="12"/>
        <v>#DIV/0!</v>
      </c>
      <c r="O277" s="97">
        <f t="shared" si="13"/>
        <v>1</v>
      </c>
      <c r="P277" s="97" t="e">
        <f t="shared" si="14"/>
        <v>#DIV/0!</v>
      </c>
      <c r="Q277" s="87"/>
    </row>
    <row r="278" spans="1:17" ht="38.25">
      <c r="A278" s="85" t="s">
        <v>201</v>
      </c>
      <c r="B278" s="86" t="s">
        <v>58</v>
      </c>
      <c r="C278" s="86" t="s">
        <v>668</v>
      </c>
      <c r="D278" s="86" t="s">
        <v>553</v>
      </c>
      <c r="E278" s="86" t="s">
        <v>76</v>
      </c>
      <c r="F278" s="89">
        <v>0</v>
      </c>
      <c r="G278" s="89">
        <v>26040</v>
      </c>
      <c r="H278" s="89">
        <v>0</v>
      </c>
      <c r="I278" s="89">
        <v>0</v>
      </c>
      <c r="J278" s="89">
        <v>0</v>
      </c>
      <c r="K278" s="89">
        <v>0</v>
      </c>
      <c r="L278" s="89">
        <v>26040</v>
      </c>
      <c r="M278" s="89"/>
      <c r="N278" s="97" t="e">
        <f t="shared" si="12"/>
        <v>#DIV/0!</v>
      </c>
      <c r="O278" s="97">
        <f t="shared" si="13"/>
        <v>1</v>
      </c>
      <c r="P278" s="97" t="e">
        <f t="shared" si="14"/>
        <v>#DIV/0!</v>
      </c>
      <c r="Q278" s="87"/>
    </row>
    <row r="279" spans="1:17" ht="76.5">
      <c r="A279" s="85" t="s">
        <v>305</v>
      </c>
      <c r="B279" s="86" t="s">
        <v>58</v>
      </c>
      <c r="C279" s="86" t="s">
        <v>668</v>
      </c>
      <c r="D279" s="86" t="s">
        <v>175</v>
      </c>
      <c r="E279" s="86" t="s">
        <v>58</v>
      </c>
      <c r="F279" s="89">
        <v>3047000</v>
      </c>
      <c r="G279" s="89">
        <v>0</v>
      </c>
      <c r="H279" s="89">
        <v>0</v>
      </c>
      <c r="I279" s="89">
        <v>0</v>
      </c>
      <c r="J279" s="89">
        <v>0</v>
      </c>
      <c r="K279" s="89">
        <v>0</v>
      </c>
      <c r="L279" s="89">
        <v>0</v>
      </c>
      <c r="M279" s="89"/>
      <c r="N279" s="97">
        <f t="shared" si="12"/>
        <v>0</v>
      </c>
      <c r="O279" s="97" t="e">
        <f t="shared" si="13"/>
        <v>#DIV/0!</v>
      </c>
      <c r="P279" s="97" t="e">
        <f t="shared" si="14"/>
        <v>#DIV/0!</v>
      </c>
      <c r="Q279" s="87"/>
    </row>
    <row r="280" spans="1:17" ht="38.25">
      <c r="A280" s="85" t="s">
        <v>201</v>
      </c>
      <c r="B280" s="86" t="s">
        <v>58</v>
      </c>
      <c r="C280" s="86" t="s">
        <v>668</v>
      </c>
      <c r="D280" s="86" t="s">
        <v>175</v>
      </c>
      <c r="E280" s="86" t="s">
        <v>76</v>
      </c>
      <c r="F280" s="89">
        <v>3047000</v>
      </c>
      <c r="G280" s="89">
        <v>0</v>
      </c>
      <c r="H280" s="89">
        <v>0</v>
      </c>
      <c r="I280" s="89">
        <v>0</v>
      </c>
      <c r="J280" s="89">
        <v>0</v>
      </c>
      <c r="K280" s="89">
        <v>0</v>
      </c>
      <c r="L280" s="89">
        <v>0</v>
      </c>
      <c r="M280" s="89"/>
      <c r="N280" s="97">
        <f t="shared" si="12"/>
        <v>0</v>
      </c>
      <c r="O280" s="97" t="e">
        <f t="shared" si="13"/>
        <v>#DIV/0!</v>
      </c>
      <c r="P280" s="97" t="e">
        <f t="shared" si="14"/>
        <v>#DIV/0!</v>
      </c>
      <c r="Q280" s="87"/>
    </row>
    <row r="281" spans="1:17" ht="51">
      <c r="A281" s="85" t="s">
        <v>603</v>
      </c>
      <c r="B281" s="86" t="s">
        <v>58</v>
      </c>
      <c r="C281" s="86" t="s">
        <v>668</v>
      </c>
      <c r="D281" s="86" t="s">
        <v>552</v>
      </c>
      <c r="E281" s="86" t="s">
        <v>58</v>
      </c>
      <c r="F281" s="89">
        <v>0</v>
      </c>
      <c r="G281" s="89">
        <v>29946</v>
      </c>
      <c r="H281" s="89">
        <v>0</v>
      </c>
      <c r="I281" s="89">
        <v>0</v>
      </c>
      <c r="J281" s="89">
        <v>0</v>
      </c>
      <c r="K281" s="89">
        <v>0</v>
      </c>
      <c r="L281" s="89">
        <v>29946</v>
      </c>
      <c r="M281" s="89"/>
      <c r="N281" s="97" t="e">
        <f t="shared" si="12"/>
        <v>#DIV/0!</v>
      </c>
      <c r="O281" s="97">
        <f t="shared" si="13"/>
        <v>1</v>
      </c>
      <c r="P281" s="97" t="e">
        <f t="shared" si="14"/>
        <v>#DIV/0!</v>
      </c>
      <c r="Q281" s="87"/>
    </row>
    <row r="282" spans="1:17" ht="38.25">
      <c r="A282" s="85" t="s">
        <v>201</v>
      </c>
      <c r="B282" s="86" t="s">
        <v>58</v>
      </c>
      <c r="C282" s="86" t="s">
        <v>668</v>
      </c>
      <c r="D282" s="86" t="s">
        <v>552</v>
      </c>
      <c r="E282" s="86" t="s">
        <v>76</v>
      </c>
      <c r="F282" s="89">
        <v>0</v>
      </c>
      <c r="G282" s="89">
        <v>29946</v>
      </c>
      <c r="H282" s="89">
        <v>0</v>
      </c>
      <c r="I282" s="89">
        <v>0</v>
      </c>
      <c r="J282" s="89">
        <v>0</v>
      </c>
      <c r="K282" s="89">
        <v>0</v>
      </c>
      <c r="L282" s="89">
        <v>29946</v>
      </c>
      <c r="M282" s="89"/>
      <c r="N282" s="97" t="e">
        <f t="shared" si="12"/>
        <v>#DIV/0!</v>
      </c>
      <c r="O282" s="97">
        <f t="shared" si="13"/>
        <v>1</v>
      </c>
      <c r="P282" s="97" t="e">
        <f t="shared" si="14"/>
        <v>#DIV/0!</v>
      </c>
      <c r="Q282" s="87"/>
    </row>
    <row r="283" spans="1:17" ht="51">
      <c r="A283" s="85" t="s">
        <v>670</v>
      </c>
      <c r="B283" s="86" t="s">
        <v>58</v>
      </c>
      <c r="C283" s="86" t="s">
        <v>668</v>
      </c>
      <c r="D283" s="86" t="s">
        <v>551</v>
      </c>
      <c r="E283" s="86" t="s">
        <v>58</v>
      </c>
      <c r="F283" s="89">
        <v>0</v>
      </c>
      <c r="G283" s="89">
        <v>5366100</v>
      </c>
      <c r="H283" s="89">
        <v>0</v>
      </c>
      <c r="I283" s="89">
        <v>0</v>
      </c>
      <c r="J283" s="89">
        <v>0</v>
      </c>
      <c r="K283" s="89">
        <v>0</v>
      </c>
      <c r="L283" s="89">
        <v>5295840.13</v>
      </c>
      <c r="M283" s="89"/>
      <c r="N283" s="97" t="e">
        <f t="shared" si="12"/>
        <v>#DIV/0!</v>
      </c>
      <c r="O283" s="97">
        <f t="shared" si="13"/>
        <v>0.98690671623711823</v>
      </c>
      <c r="P283" s="97" t="e">
        <f t="shared" si="14"/>
        <v>#DIV/0!</v>
      </c>
      <c r="Q283" s="87"/>
    </row>
    <row r="284" spans="1:17" ht="38.25">
      <c r="A284" s="85" t="s">
        <v>201</v>
      </c>
      <c r="B284" s="86" t="s">
        <v>58</v>
      </c>
      <c r="C284" s="86" t="s">
        <v>668</v>
      </c>
      <c r="D284" s="86" t="s">
        <v>551</v>
      </c>
      <c r="E284" s="86" t="s">
        <v>76</v>
      </c>
      <c r="F284" s="89">
        <v>0</v>
      </c>
      <c r="G284" s="89">
        <v>5366100</v>
      </c>
      <c r="H284" s="89">
        <v>0</v>
      </c>
      <c r="I284" s="89">
        <v>0</v>
      </c>
      <c r="J284" s="89">
        <v>0</v>
      </c>
      <c r="K284" s="89">
        <v>0</v>
      </c>
      <c r="L284" s="89">
        <v>5295840.13</v>
      </c>
      <c r="M284" s="89"/>
      <c r="N284" s="97" t="e">
        <f t="shared" si="12"/>
        <v>#DIV/0!</v>
      </c>
      <c r="O284" s="97">
        <f t="shared" si="13"/>
        <v>0.98690671623711823</v>
      </c>
      <c r="P284" s="97" t="e">
        <f t="shared" si="14"/>
        <v>#DIV/0!</v>
      </c>
      <c r="Q284" s="87"/>
    </row>
    <row r="285" spans="1:17" ht="76.5">
      <c r="A285" s="85" t="s">
        <v>209</v>
      </c>
      <c r="B285" s="86" t="s">
        <v>58</v>
      </c>
      <c r="C285" s="86" t="s">
        <v>668</v>
      </c>
      <c r="D285" s="86" t="s">
        <v>174</v>
      </c>
      <c r="E285" s="86" t="s">
        <v>58</v>
      </c>
      <c r="F285" s="89">
        <v>2954545.45</v>
      </c>
      <c r="G285" s="89">
        <v>2439393.94</v>
      </c>
      <c r="H285" s="89">
        <v>0</v>
      </c>
      <c r="I285" s="89">
        <v>0</v>
      </c>
      <c r="J285" s="89">
        <v>0</v>
      </c>
      <c r="K285" s="89">
        <v>0</v>
      </c>
      <c r="L285" s="89">
        <v>2285230.54</v>
      </c>
      <c r="M285" s="89"/>
      <c r="N285" s="97">
        <f t="shared" si="12"/>
        <v>0.77346264549763477</v>
      </c>
      <c r="O285" s="97">
        <f t="shared" si="13"/>
        <v>0.93680258138216088</v>
      </c>
      <c r="P285" s="97" t="e">
        <f t="shared" si="14"/>
        <v>#DIV/0!</v>
      </c>
      <c r="Q285" s="87"/>
    </row>
    <row r="286" spans="1:17" ht="38.25">
      <c r="A286" s="85" t="s">
        <v>201</v>
      </c>
      <c r="B286" s="86" t="s">
        <v>58</v>
      </c>
      <c r="C286" s="86" t="s">
        <v>668</v>
      </c>
      <c r="D286" s="86" t="s">
        <v>174</v>
      </c>
      <c r="E286" s="86" t="s">
        <v>76</v>
      </c>
      <c r="F286" s="89">
        <v>2954545.45</v>
      </c>
      <c r="G286" s="89">
        <v>2439393.94</v>
      </c>
      <c r="H286" s="89">
        <v>0</v>
      </c>
      <c r="I286" s="89">
        <v>0</v>
      </c>
      <c r="J286" s="89">
        <v>0</v>
      </c>
      <c r="K286" s="89">
        <v>0</v>
      </c>
      <c r="L286" s="89">
        <v>2285230.54</v>
      </c>
      <c r="M286" s="89"/>
      <c r="N286" s="97">
        <f t="shared" si="12"/>
        <v>0.77346264549763477</v>
      </c>
      <c r="O286" s="97">
        <f t="shared" si="13"/>
        <v>0.93680258138216088</v>
      </c>
      <c r="P286" s="97" t="e">
        <f t="shared" si="14"/>
        <v>#DIV/0!</v>
      </c>
      <c r="Q286" s="87"/>
    </row>
    <row r="287" spans="1:17" ht="102">
      <c r="A287" s="85" t="s">
        <v>671</v>
      </c>
      <c r="B287" s="86" t="s">
        <v>58</v>
      </c>
      <c r="C287" s="86" t="s">
        <v>668</v>
      </c>
      <c r="D287" s="86" t="s">
        <v>550</v>
      </c>
      <c r="E287" s="86" t="s">
        <v>58</v>
      </c>
      <c r="F287" s="89">
        <v>0</v>
      </c>
      <c r="G287" s="89">
        <v>16142.86</v>
      </c>
      <c r="H287" s="89">
        <v>0</v>
      </c>
      <c r="I287" s="89">
        <v>0</v>
      </c>
      <c r="J287" s="89">
        <v>0</v>
      </c>
      <c r="K287" s="89">
        <v>0</v>
      </c>
      <c r="L287" s="89">
        <v>16142.86</v>
      </c>
      <c r="M287" s="89"/>
      <c r="N287" s="97" t="e">
        <f t="shared" si="12"/>
        <v>#DIV/0!</v>
      </c>
      <c r="O287" s="97">
        <f t="shared" si="13"/>
        <v>1</v>
      </c>
      <c r="P287" s="97" t="e">
        <f t="shared" si="14"/>
        <v>#DIV/0!</v>
      </c>
      <c r="Q287" s="87"/>
    </row>
    <row r="288" spans="1:17" ht="38.25">
      <c r="A288" s="85" t="s">
        <v>201</v>
      </c>
      <c r="B288" s="86" t="s">
        <v>58</v>
      </c>
      <c r="C288" s="86" t="s">
        <v>668</v>
      </c>
      <c r="D288" s="86" t="s">
        <v>550</v>
      </c>
      <c r="E288" s="86" t="s">
        <v>76</v>
      </c>
      <c r="F288" s="89">
        <v>0</v>
      </c>
      <c r="G288" s="89">
        <v>16142.86</v>
      </c>
      <c r="H288" s="89">
        <v>0</v>
      </c>
      <c r="I288" s="89">
        <v>0</v>
      </c>
      <c r="J288" s="89">
        <v>0</v>
      </c>
      <c r="K288" s="89">
        <v>0</v>
      </c>
      <c r="L288" s="89">
        <v>16142.86</v>
      </c>
      <c r="M288" s="89"/>
      <c r="N288" s="97" t="e">
        <f t="shared" si="12"/>
        <v>#DIV/0!</v>
      </c>
      <c r="O288" s="97">
        <f t="shared" si="13"/>
        <v>1</v>
      </c>
      <c r="P288" s="97" t="e">
        <f t="shared" si="14"/>
        <v>#DIV/0!</v>
      </c>
      <c r="Q288" s="87"/>
    </row>
    <row r="289" spans="1:17" ht="114.75">
      <c r="A289" s="85" t="s">
        <v>672</v>
      </c>
      <c r="B289" s="86" t="s">
        <v>58</v>
      </c>
      <c r="C289" s="86" t="s">
        <v>668</v>
      </c>
      <c r="D289" s="86" t="s">
        <v>549</v>
      </c>
      <c r="E289" s="86" t="s">
        <v>58</v>
      </c>
      <c r="F289" s="89">
        <v>0</v>
      </c>
      <c r="G289" s="89">
        <v>357.14</v>
      </c>
      <c r="H289" s="89">
        <v>0</v>
      </c>
      <c r="I289" s="89">
        <v>0</v>
      </c>
      <c r="J289" s="89">
        <v>0</v>
      </c>
      <c r="K289" s="89">
        <v>0</v>
      </c>
      <c r="L289" s="89">
        <v>357.14</v>
      </c>
      <c r="M289" s="89"/>
      <c r="N289" s="97" t="e">
        <f t="shared" si="12"/>
        <v>#DIV/0!</v>
      </c>
      <c r="O289" s="97">
        <f t="shared" si="13"/>
        <v>1</v>
      </c>
      <c r="P289" s="97" t="e">
        <f t="shared" si="14"/>
        <v>#DIV/0!</v>
      </c>
      <c r="Q289" s="87"/>
    </row>
    <row r="290" spans="1:17" ht="38.25">
      <c r="A290" s="85" t="s">
        <v>201</v>
      </c>
      <c r="B290" s="86" t="s">
        <v>58</v>
      </c>
      <c r="C290" s="86" t="s">
        <v>668</v>
      </c>
      <c r="D290" s="86" t="s">
        <v>549</v>
      </c>
      <c r="E290" s="86" t="s">
        <v>76</v>
      </c>
      <c r="F290" s="89">
        <v>0</v>
      </c>
      <c r="G290" s="89">
        <v>357.14</v>
      </c>
      <c r="H290" s="89">
        <v>0</v>
      </c>
      <c r="I290" s="89">
        <v>0</v>
      </c>
      <c r="J290" s="89">
        <v>0</v>
      </c>
      <c r="K290" s="89">
        <v>0</v>
      </c>
      <c r="L290" s="89">
        <v>357.14</v>
      </c>
      <c r="M290" s="89"/>
      <c r="N290" s="97" t="e">
        <f t="shared" si="12"/>
        <v>#DIV/0!</v>
      </c>
      <c r="O290" s="97">
        <f t="shared" si="13"/>
        <v>1</v>
      </c>
      <c r="P290" s="97" t="e">
        <f t="shared" si="14"/>
        <v>#DIV/0!</v>
      </c>
      <c r="Q290" s="87"/>
    </row>
    <row r="291" spans="1:17" ht="102">
      <c r="A291" s="85" t="s">
        <v>481</v>
      </c>
      <c r="B291" s="86" t="s">
        <v>58</v>
      </c>
      <c r="C291" s="86" t="s">
        <v>668</v>
      </c>
      <c r="D291" s="86" t="s">
        <v>482</v>
      </c>
      <c r="E291" s="86" t="s">
        <v>58</v>
      </c>
      <c r="F291" s="89">
        <v>510101.01</v>
      </c>
      <c r="G291" s="89">
        <v>465670.83</v>
      </c>
      <c r="H291" s="89">
        <v>0</v>
      </c>
      <c r="I291" s="89">
        <v>0</v>
      </c>
      <c r="J291" s="89">
        <v>0</v>
      </c>
      <c r="K291" s="89">
        <v>0</v>
      </c>
      <c r="L291" s="89">
        <v>465670.83</v>
      </c>
      <c r="M291" s="89"/>
      <c r="N291" s="97">
        <f t="shared" si="12"/>
        <v>0.91289925107186121</v>
      </c>
      <c r="O291" s="97">
        <f t="shared" si="13"/>
        <v>1</v>
      </c>
      <c r="P291" s="97" t="e">
        <f t="shared" si="14"/>
        <v>#DIV/0!</v>
      </c>
      <c r="Q291" s="87"/>
    </row>
    <row r="292" spans="1:17" ht="38.25">
      <c r="A292" s="85" t="s">
        <v>201</v>
      </c>
      <c r="B292" s="86" t="s">
        <v>58</v>
      </c>
      <c r="C292" s="86" t="s">
        <v>668</v>
      </c>
      <c r="D292" s="86" t="s">
        <v>482</v>
      </c>
      <c r="E292" s="86" t="s">
        <v>76</v>
      </c>
      <c r="F292" s="89">
        <v>510101.01</v>
      </c>
      <c r="G292" s="89">
        <v>465670.83</v>
      </c>
      <c r="H292" s="89">
        <v>0</v>
      </c>
      <c r="I292" s="89">
        <v>0</v>
      </c>
      <c r="J292" s="89">
        <v>0</v>
      </c>
      <c r="K292" s="89">
        <v>0</v>
      </c>
      <c r="L292" s="89">
        <v>465670.83</v>
      </c>
      <c r="M292" s="89"/>
      <c r="N292" s="97">
        <f t="shared" si="12"/>
        <v>0.91289925107186121</v>
      </c>
      <c r="O292" s="97">
        <f t="shared" si="13"/>
        <v>1</v>
      </c>
      <c r="P292" s="97" t="e">
        <f t="shared" si="14"/>
        <v>#DIV/0!</v>
      </c>
      <c r="Q292" s="87"/>
    </row>
    <row r="293" spans="1:17" ht="89.25">
      <c r="A293" s="85" t="s">
        <v>464</v>
      </c>
      <c r="B293" s="86" t="s">
        <v>58</v>
      </c>
      <c r="C293" s="86" t="s">
        <v>668</v>
      </c>
      <c r="D293" s="86" t="s">
        <v>465</v>
      </c>
      <c r="E293" s="86" t="s">
        <v>58</v>
      </c>
      <c r="F293" s="89">
        <v>240000</v>
      </c>
      <c r="G293" s="89">
        <v>231803.63</v>
      </c>
      <c r="H293" s="89">
        <v>0</v>
      </c>
      <c r="I293" s="89">
        <v>0</v>
      </c>
      <c r="J293" s="89">
        <v>0</v>
      </c>
      <c r="K293" s="89">
        <v>0</v>
      </c>
      <c r="L293" s="89">
        <v>231803.63</v>
      </c>
      <c r="M293" s="89"/>
      <c r="N293" s="97">
        <f t="shared" si="12"/>
        <v>0.96584845833333333</v>
      </c>
      <c r="O293" s="97">
        <f t="shared" si="13"/>
        <v>1</v>
      </c>
      <c r="P293" s="97" t="e">
        <f t="shared" si="14"/>
        <v>#DIV/0!</v>
      </c>
      <c r="Q293" s="87"/>
    </row>
    <row r="294" spans="1:17" ht="38.25">
      <c r="A294" s="85" t="s">
        <v>201</v>
      </c>
      <c r="B294" s="86" t="s">
        <v>58</v>
      </c>
      <c r="C294" s="86" t="s">
        <v>668</v>
      </c>
      <c r="D294" s="86" t="s">
        <v>465</v>
      </c>
      <c r="E294" s="86" t="s">
        <v>76</v>
      </c>
      <c r="F294" s="89">
        <v>240000</v>
      </c>
      <c r="G294" s="89">
        <v>231803.63</v>
      </c>
      <c r="H294" s="89">
        <v>0</v>
      </c>
      <c r="I294" s="89">
        <v>0</v>
      </c>
      <c r="J294" s="89">
        <v>0</v>
      </c>
      <c r="K294" s="89">
        <v>0</v>
      </c>
      <c r="L294" s="89">
        <v>231803.63</v>
      </c>
      <c r="M294" s="89"/>
      <c r="N294" s="97">
        <f t="shared" si="12"/>
        <v>0.96584845833333333</v>
      </c>
      <c r="O294" s="97">
        <f t="shared" si="13"/>
        <v>1</v>
      </c>
      <c r="P294" s="97" t="e">
        <f t="shared" si="14"/>
        <v>#DIV/0!</v>
      </c>
      <c r="Q294" s="87"/>
    </row>
    <row r="295" spans="1:17" ht="25.5">
      <c r="A295" s="85" t="s">
        <v>152</v>
      </c>
      <c r="B295" s="86" t="s">
        <v>58</v>
      </c>
      <c r="C295" s="86" t="s">
        <v>673</v>
      </c>
      <c r="D295" s="86" t="s">
        <v>78</v>
      </c>
      <c r="E295" s="86" t="s">
        <v>58</v>
      </c>
      <c r="F295" s="89">
        <v>27523000</v>
      </c>
      <c r="G295" s="89">
        <v>29671400</v>
      </c>
      <c r="H295" s="89">
        <v>0</v>
      </c>
      <c r="I295" s="89">
        <v>0</v>
      </c>
      <c r="J295" s="89">
        <v>0</v>
      </c>
      <c r="K295" s="89">
        <v>0</v>
      </c>
      <c r="L295" s="89">
        <v>29671400</v>
      </c>
      <c r="M295" s="89">
        <v>23537032</v>
      </c>
      <c r="N295" s="97">
        <f t="shared" si="12"/>
        <v>1.0780583511971806</v>
      </c>
      <c r="O295" s="97">
        <f t="shared" si="13"/>
        <v>1</v>
      </c>
      <c r="P295" s="97">
        <f t="shared" si="14"/>
        <v>1.2606262335879901</v>
      </c>
      <c r="Q295" s="87"/>
    </row>
    <row r="296" spans="1:17" ht="76.5">
      <c r="A296" s="85" t="s">
        <v>204</v>
      </c>
      <c r="B296" s="86" t="s">
        <v>58</v>
      </c>
      <c r="C296" s="86" t="s">
        <v>673</v>
      </c>
      <c r="D296" s="86" t="s">
        <v>65</v>
      </c>
      <c r="E296" s="86" t="s">
        <v>58</v>
      </c>
      <c r="F296" s="89">
        <v>943000</v>
      </c>
      <c r="G296" s="89">
        <v>858400</v>
      </c>
      <c r="H296" s="89">
        <v>0</v>
      </c>
      <c r="I296" s="89">
        <v>0</v>
      </c>
      <c r="J296" s="89">
        <v>0</v>
      </c>
      <c r="K296" s="89">
        <v>0</v>
      </c>
      <c r="L296" s="89">
        <v>858400</v>
      </c>
      <c r="M296" s="89"/>
      <c r="N296" s="97">
        <f t="shared" si="12"/>
        <v>0.91028632025450684</v>
      </c>
      <c r="O296" s="97">
        <f t="shared" si="13"/>
        <v>1</v>
      </c>
      <c r="P296" s="97" t="e">
        <f t="shared" si="14"/>
        <v>#DIV/0!</v>
      </c>
      <c r="Q296" s="87"/>
    </row>
    <row r="297" spans="1:17" ht="38.25">
      <c r="A297" s="85" t="s">
        <v>201</v>
      </c>
      <c r="B297" s="86" t="s">
        <v>58</v>
      </c>
      <c r="C297" s="86" t="s">
        <v>673</v>
      </c>
      <c r="D297" s="86" t="s">
        <v>65</v>
      </c>
      <c r="E297" s="86" t="s">
        <v>76</v>
      </c>
      <c r="F297" s="89">
        <v>943000</v>
      </c>
      <c r="G297" s="89">
        <v>858400</v>
      </c>
      <c r="H297" s="89">
        <v>0</v>
      </c>
      <c r="I297" s="89">
        <v>0</v>
      </c>
      <c r="J297" s="89">
        <v>0</v>
      </c>
      <c r="K297" s="89">
        <v>0</v>
      </c>
      <c r="L297" s="89">
        <v>858400</v>
      </c>
      <c r="M297" s="89"/>
      <c r="N297" s="97">
        <f t="shared" si="12"/>
        <v>0.91028632025450684</v>
      </c>
      <c r="O297" s="97">
        <f t="shared" si="13"/>
        <v>1</v>
      </c>
      <c r="P297" s="97" t="e">
        <f t="shared" si="14"/>
        <v>#DIV/0!</v>
      </c>
      <c r="Q297" s="87"/>
    </row>
    <row r="298" spans="1:17" ht="38.25">
      <c r="A298" s="85" t="s">
        <v>210</v>
      </c>
      <c r="B298" s="86" t="s">
        <v>58</v>
      </c>
      <c r="C298" s="86" t="s">
        <v>673</v>
      </c>
      <c r="D298" s="86" t="s">
        <v>86</v>
      </c>
      <c r="E298" s="86" t="s">
        <v>58</v>
      </c>
      <c r="F298" s="89">
        <v>13780000</v>
      </c>
      <c r="G298" s="89">
        <v>15461800</v>
      </c>
      <c r="H298" s="89">
        <v>0</v>
      </c>
      <c r="I298" s="89">
        <v>0</v>
      </c>
      <c r="J298" s="89">
        <v>0</v>
      </c>
      <c r="K298" s="89">
        <v>0</v>
      </c>
      <c r="L298" s="89">
        <v>15461800</v>
      </c>
      <c r="M298" s="89"/>
      <c r="N298" s="97">
        <f t="shared" si="12"/>
        <v>1.1220464441219158</v>
      </c>
      <c r="O298" s="97">
        <f t="shared" si="13"/>
        <v>1</v>
      </c>
      <c r="P298" s="97" t="e">
        <f t="shared" si="14"/>
        <v>#DIV/0!</v>
      </c>
      <c r="Q298" s="87"/>
    </row>
    <row r="299" spans="1:17" ht="38.25">
      <c r="A299" s="85" t="s">
        <v>201</v>
      </c>
      <c r="B299" s="86" t="s">
        <v>58</v>
      </c>
      <c r="C299" s="86" t="s">
        <v>673</v>
      </c>
      <c r="D299" s="86" t="s">
        <v>86</v>
      </c>
      <c r="E299" s="86" t="s">
        <v>76</v>
      </c>
      <c r="F299" s="89">
        <v>13780000</v>
      </c>
      <c r="G299" s="89">
        <v>15461800</v>
      </c>
      <c r="H299" s="89">
        <v>0</v>
      </c>
      <c r="I299" s="89">
        <v>0</v>
      </c>
      <c r="J299" s="89">
        <v>0</v>
      </c>
      <c r="K299" s="89">
        <v>0</v>
      </c>
      <c r="L299" s="89">
        <v>15461800</v>
      </c>
      <c r="M299" s="89"/>
      <c r="N299" s="97">
        <f t="shared" si="12"/>
        <v>1.1220464441219158</v>
      </c>
      <c r="O299" s="97">
        <f t="shared" si="13"/>
        <v>1</v>
      </c>
      <c r="P299" s="97" t="e">
        <f t="shared" si="14"/>
        <v>#DIV/0!</v>
      </c>
      <c r="Q299" s="87"/>
    </row>
    <row r="300" spans="1:17" ht="38.25">
      <c r="A300" s="85" t="s">
        <v>211</v>
      </c>
      <c r="B300" s="86" t="s">
        <v>58</v>
      </c>
      <c r="C300" s="86" t="s">
        <v>673</v>
      </c>
      <c r="D300" s="86" t="s">
        <v>85</v>
      </c>
      <c r="E300" s="86" t="s">
        <v>58</v>
      </c>
      <c r="F300" s="89">
        <v>12800000</v>
      </c>
      <c r="G300" s="89">
        <v>13351200</v>
      </c>
      <c r="H300" s="89">
        <v>0</v>
      </c>
      <c r="I300" s="89">
        <v>0</v>
      </c>
      <c r="J300" s="89">
        <v>0</v>
      </c>
      <c r="K300" s="89">
        <v>0</v>
      </c>
      <c r="L300" s="89">
        <v>13351200</v>
      </c>
      <c r="M300" s="89"/>
      <c r="N300" s="97">
        <f t="shared" si="12"/>
        <v>1.0430625</v>
      </c>
      <c r="O300" s="97">
        <f t="shared" si="13"/>
        <v>1</v>
      </c>
      <c r="P300" s="97" t="e">
        <f t="shared" si="14"/>
        <v>#DIV/0!</v>
      </c>
      <c r="Q300" s="87"/>
    </row>
    <row r="301" spans="1:17" ht="38.25">
      <c r="A301" s="85" t="s">
        <v>201</v>
      </c>
      <c r="B301" s="86" t="s">
        <v>58</v>
      </c>
      <c r="C301" s="86" t="s">
        <v>673</v>
      </c>
      <c r="D301" s="86" t="s">
        <v>85</v>
      </c>
      <c r="E301" s="86" t="s">
        <v>76</v>
      </c>
      <c r="F301" s="89">
        <v>12800000</v>
      </c>
      <c r="G301" s="89">
        <v>13351200</v>
      </c>
      <c r="H301" s="89">
        <v>0</v>
      </c>
      <c r="I301" s="89">
        <v>0</v>
      </c>
      <c r="J301" s="89">
        <v>0</v>
      </c>
      <c r="K301" s="89">
        <v>0</v>
      </c>
      <c r="L301" s="89">
        <v>13351200</v>
      </c>
      <c r="M301" s="89"/>
      <c r="N301" s="97">
        <f t="shared" si="12"/>
        <v>1.0430625</v>
      </c>
      <c r="O301" s="97">
        <f t="shared" si="13"/>
        <v>1</v>
      </c>
      <c r="P301" s="97" t="e">
        <f t="shared" si="14"/>
        <v>#DIV/0!</v>
      </c>
      <c r="Q301" s="87"/>
    </row>
    <row r="302" spans="1:17">
      <c r="A302" s="85" t="s">
        <v>306</v>
      </c>
      <c r="B302" s="86" t="s">
        <v>58</v>
      </c>
      <c r="C302" s="86" t="s">
        <v>674</v>
      </c>
      <c r="D302" s="86" t="s">
        <v>78</v>
      </c>
      <c r="E302" s="86" t="s">
        <v>58</v>
      </c>
      <c r="F302" s="89">
        <v>989000</v>
      </c>
      <c r="G302" s="89">
        <v>705557</v>
      </c>
      <c r="H302" s="89">
        <v>0</v>
      </c>
      <c r="I302" s="89">
        <v>0</v>
      </c>
      <c r="J302" s="89">
        <v>0</v>
      </c>
      <c r="K302" s="89">
        <v>0</v>
      </c>
      <c r="L302" s="89">
        <v>705557</v>
      </c>
      <c r="M302" s="89">
        <v>824000</v>
      </c>
      <c r="N302" s="97">
        <f t="shared" si="12"/>
        <v>0.71340444893832156</v>
      </c>
      <c r="O302" s="97">
        <f t="shared" si="13"/>
        <v>1</v>
      </c>
      <c r="P302" s="97">
        <f t="shared" si="14"/>
        <v>0.85625849514563102</v>
      </c>
      <c r="Q302" s="87"/>
    </row>
    <row r="303" spans="1:17" ht="25.5">
      <c r="A303" s="85" t="s">
        <v>212</v>
      </c>
      <c r="B303" s="86" t="s">
        <v>58</v>
      </c>
      <c r="C303" s="86" t="s">
        <v>674</v>
      </c>
      <c r="D303" s="86" t="s">
        <v>84</v>
      </c>
      <c r="E303" s="86" t="s">
        <v>58</v>
      </c>
      <c r="F303" s="89">
        <v>989000</v>
      </c>
      <c r="G303" s="89">
        <v>128205.97</v>
      </c>
      <c r="H303" s="89">
        <v>0</v>
      </c>
      <c r="I303" s="89">
        <v>0</v>
      </c>
      <c r="J303" s="89">
        <v>0</v>
      </c>
      <c r="K303" s="89">
        <v>0</v>
      </c>
      <c r="L303" s="89">
        <v>128205.97</v>
      </c>
      <c r="M303" s="89"/>
      <c r="N303" s="97">
        <f t="shared" si="12"/>
        <v>0.12963192113245703</v>
      </c>
      <c r="O303" s="97">
        <f t="shared" si="13"/>
        <v>1</v>
      </c>
      <c r="P303" s="97" t="e">
        <f t="shared" si="14"/>
        <v>#DIV/0!</v>
      </c>
      <c r="Q303" s="87"/>
    </row>
    <row r="304" spans="1:17" ht="38.25">
      <c r="A304" s="85" t="s">
        <v>201</v>
      </c>
      <c r="B304" s="86" t="s">
        <v>58</v>
      </c>
      <c r="C304" s="86" t="s">
        <v>674</v>
      </c>
      <c r="D304" s="86" t="s">
        <v>84</v>
      </c>
      <c r="E304" s="86" t="s">
        <v>76</v>
      </c>
      <c r="F304" s="89">
        <v>989000</v>
      </c>
      <c r="G304" s="89">
        <v>128205.97</v>
      </c>
      <c r="H304" s="89">
        <v>0</v>
      </c>
      <c r="I304" s="89">
        <v>0</v>
      </c>
      <c r="J304" s="89">
        <v>0</v>
      </c>
      <c r="K304" s="89">
        <v>0</v>
      </c>
      <c r="L304" s="89">
        <v>128205.97</v>
      </c>
      <c r="M304" s="89"/>
      <c r="N304" s="97">
        <f t="shared" si="12"/>
        <v>0.12963192113245703</v>
      </c>
      <c r="O304" s="97">
        <f t="shared" si="13"/>
        <v>1</v>
      </c>
      <c r="P304" s="97" t="e">
        <f t="shared" si="14"/>
        <v>#DIV/0!</v>
      </c>
      <c r="Q304" s="87"/>
    </row>
    <row r="305" spans="1:17" ht="25.5">
      <c r="A305" s="85" t="s">
        <v>212</v>
      </c>
      <c r="B305" s="86" t="s">
        <v>58</v>
      </c>
      <c r="C305" s="86" t="s">
        <v>674</v>
      </c>
      <c r="D305" s="86" t="s">
        <v>548</v>
      </c>
      <c r="E305" s="86" t="s">
        <v>58</v>
      </c>
      <c r="F305" s="89">
        <v>0</v>
      </c>
      <c r="G305" s="89">
        <v>577351.03</v>
      </c>
      <c r="H305" s="89">
        <v>0</v>
      </c>
      <c r="I305" s="89">
        <v>0</v>
      </c>
      <c r="J305" s="89">
        <v>0</v>
      </c>
      <c r="K305" s="89">
        <v>0</v>
      </c>
      <c r="L305" s="89">
        <v>577351.03</v>
      </c>
      <c r="M305" s="89"/>
      <c r="N305" s="97" t="e">
        <f t="shared" si="12"/>
        <v>#DIV/0!</v>
      </c>
      <c r="O305" s="97">
        <f t="shared" si="13"/>
        <v>1</v>
      </c>
      <c r="P305" s="97" t="e">
        <f t="shared" si="14"/>
        <v>#DIV/0!</v>
      </c>
      <c r="Q305" s="87"/>
    </row>
    <row r="306" spans="1:17" ht="38.25">
      <c r="A306" s="85" t="s">
        <v>201</v>
      </c>
      <c r="B306" s="86" t="s">
        <v>58</v>
      </c>
      <c r="C306" s="86" t="s">
        <v>674</v>
      </c>
      <c r="D306" s="86" t="s">
        <v>548</v>
      </c>
      <c r="E306" s="86" t="s">
        <v>76</v>
      </c>
      <c r="F306" s="89">
        <v>0</v>
      </c>
      <c r="G306" s="89">
        <v>577351.03</v>
      </c>
      <c r="H306" s="89">
        <v>0</v>
      </c>
      <c r="I306" s="89">
        <v>0</v>
      </c>
      <c r="J306" s="89">
        <v>0</v>
      </c>
      <c r="K306" s="89">
        <v>0</v>
      </c>
      <c r="L306" s="89">
        <v>577351.03</v>
      </c>
      <c r="M306" s="89"/>
      <c r="N306" s="97" t="e">
        <f t="shared" si="12"/>
        <v>#DIV/0!</v>
      </c>
      <c r="O306" s="97">
        <f t="shared" si="13"/>
        <v>1</v>
      </c>
      <c r="P306" s="97" t="e">
        <f t="shared" si="14"/>
        <v>#DIV/0!</v>
      </c>
      <c r="Q306" s="87"/>
    </row>
    <row r="307" spans="1:17" ht="25.5">
      <c r="A307" s="85" t="s">
        <v>243</v>
      </c>
      <c r="B307" s="86" t="s">
        <v>58</v>
      </c>
      <c r="C307" s="86" t="s">
        <v>675</v>
      </c>
      <c r="D307" s="86" t="s">
        <v>78</v>
      </c>
      <c r="E307" s="86" t="s">
        <v>58</v>
      </c>
      <c r="F307" s="89">
        <v>540000</v>
      </c>
      <c r="G307" s="89">
        <v>464771.38</v>
      </c>
      <c r="H307" s="89">
        <v>0</v>
      </c>
      <c r="I307" s="89">
        <v>0</v>
      </c>
      <c r="J307" s="89">
        <v>0</v>
      </c>
      <c r="K307" s="89">
        <v>0</v>
      </c>
      <c r="L307" s="89">
        <v>464771.38</v>
      </c>
      <c r="M307" s="89">
        <v>404086.41</v>
      </c>
      <c r="N307" s="97">
        <f t="shared" si="12"/>
        <v>0.86068774074074073</v>
      </c>
      <c r="O307" s="97">
        <f t="shared" si="13"/>
        <v>1</v>
      </c>
      <c r="P307" s="97">
        <f t="shared" si="14"/>
        <v>1.1501782007467165</v>
      </c>
      <c r="Q307" s="87"/>
    </row>
    <row r="308" spans="1:17" ht="76.5">
      <c r="A308" s="85" t="s">
        <v>244</v>
      </c>
      <c r="B308" s="86" t="s">
        <v>58</v>
      </c>
      <c r="C308" s="86" t="s">
        <v>675</v>
      </c>
      <c r="D308" s="86" t="s">
        <v>239</v>
      </c>
      <c r="E308" s="86" t="s">
        <v>58</v>
      </c>
      <c r="F308" s="89">
        <v>540000</v>
      </c>
      <c r="G308" s="89">
        <v>464771.38</v>
      </c>
      <c r="H308" s="89">
        <v>0</v>
      </c>
      <c r="I308" s="89">
        <v>0</v>
      </c>
      <c r="J308" s="89">
        <v>0</v>
      </c>
      <c r="K308" s="89">
        <v>0</v>
      </c>
      <c r="L308" s="89">
        <v>464771.38</v>
      </c>
      <c r="M308" s="89"/>
      <c r="N308" s="97">
        <f t="shared" si="12"/>
        <v>0.86068774074074073</v>
      </c>
      <c r="O308" s="97">
        <f t="shared" si="13"/>
        <v>1</v>
      </c>
      <c r="P308" s="97" t="e">
        <f t="shared" si="14"/>
        <v>#DIV/0!</v>
      </c>
      <c r="Q308" s="87"/>
    </row>
    <row r="309" spans="1:17" ht="89.25">
      <c r="A309" s="85" t="s">
        <v>600</v>
      </c>
      <c r="B309" s="86" t="s">
        <v>58</v>
      </c>
      <c r="C309" s="86" t="s">
        <v>675</v>
      </c>
      <c r="D309" s="86" t="s">
        <v>239</v>
      </c>
      <c r="E309" s="86" t="s">
        <v>94</v>
      </c>
      <c r="F309" s="89">
        <v>0</v>
      </c>
      <c r="G309" s="89">
        <v>60516.12</v>
      </c>
      <c r="H309" s="89">
        <v>0</v>
      </c>
      <c r="I309" s="89">
        <v>0</v>
      </c>
      <c r="J309" s="89">
        <v>0</v>
      </c>
      <c r="K309" s="89">
        <v>0</v>
      </c>
      <c r="L309" s="89">
        <v>60516.12</v>
      </c>
      <c r="M309" s="89"/>
      <c r="N309" s="97" t="e">
        <f t="shared" si="12"/>
        <v>#DIV/0!</v>
      </c>
      <c r="O309" s="97">
        <f t="shared" si="13"/>
        <v>1</v>
      </c>
      <c r="P309" s="97" t="e">
        <f t="shared" si="14"/>
        <v>#DIV/0!</v>
      </c>
      <c r="Q309" s="87"/>
    </row>
    <row r="310" spans="1:17" ht="38.25">
      <c r="A310" s="85" t="s">
        <v>201</v>
      </c>
      <c r="B310" s="86" t="s">
        <v>58</v>
      </c>
      <c r="C310" s="86" t="s">
        <v>675</v>
      </c>
      <c r="D310" s="86" t="s">
        <v>239</v>
      </c>
      <c r="E310" s="86" t="s">
        <v>76</v>
      </c>
      <c r="F310" s="89">
        <v>540000</v>
      </c>
      <c r="G310" s="89">
        <v>404255.26</v>
      </c>
      <c r="H310" s="89">
        <v>0</v>
      </c>
      <c r="I310" s="89">
        <v>0</v>
      </c>
      <c r="J310" s="89">
        <v>0</v>
      </c>
      <c r="K310" s="89">
        <v>0</v>
      </c>
      <c r="L310" s="89">
        <v>404255.26</v>
      </c>
      <c r="M310" s="89"/>
      <c r="N310" s="97">
        <f t="shared" si="12"/>
        <v>0.7486208518518519</v>
      </c>
      <c r="O310" s="97">
        <f t="shared" si="13"/>
        <v>1</v>
      </c>
      <c r="P310" s="97" t="e">
        <f t="shared" si="14"/>
        <v>#DIV/0!</v>
      </c>
      <c r="Q310" s="87"/>
    </row>
    <row r="311" spans="1:17" ht="64.5" customHeight="1">
      <c r="A311" s="85" t="s">
        <v>136</v>
      </c>
      <c r="B311" s="86" t="s">
        <v>58</v>
      </c>
      <c r="C311" s="86" t="s">
        <v>676</v>
      </c>
      <c r="D311" s="86" t="s">
        <v>78</v>
      </c>
      <c r="E311" s="86" t="s">
        <v>58</v>
      </c>
      <c r="F311" s="89">
        <v>19638535.350000001</v>
      </c>
      <c r="G311" s="89">
        <v>27749726.199999999</v>
      </c>
      <c r="H311" s="89">
        <v>0</v>
      </c>
      <c r="I311" s="89">
        <v>0</v>
      </c>
      <c r="J311" s="89">
        <v>0</v>
      </c>
      <c r="K311" s="89">
        <v>0</v>
      </c>
      <c r="L311" s="89">
        <v>24159930.199999999</v>
      </c>
      <c r="M311" s="89">
        <v>17141048.93</v>
      </c>
      <c r="N311" s="97">
        <f t="shared" si="12"/>
        <v>1.2302307564907073</v>
      </c>
      <c r="O311" s="97">
        <f t="shared" si="13"/>
        <v>0.87063670559747719</v>
      </c>
      <c r="P311" s="97">
        <f t="shared" si="14"/>
        <v>1.409477932106924</v>
      </c>
      <c r="Q311" s="151" t="s">
        <v>1050</v>
      </c>
    </row>
    <row r="312" spans="1:17">
      <c r="A312" s="85" t="s">
        <v>137</v>
      </c>
      <c r="B312" s="86" t="s">
        <v>58</v>
      </c>
      <c r="C312" s="86" t="s">
        <v>677</v>
      </c>
      <c r="D312" s="86" t="s">
        <v>78</v>
      </c>
      <c r="E312" s="86" t="s">
        <v>58</v>
      </c>
      <c r="F312" s="89">
        <v>19638535.350000001</v>
      </c>
      <c r="G312" s="89">
        <v>27749726.199999999</v>
      </c>
      <c r="H312" s="89">
        <v>0</v>
      </c>
      <c r="I312" s="89">
        <v>0</v>
      </c>
      <c r="J312" s="89">
        <v>0</v>
      </c>
      <c r="K312" s="89">
        <v>0</v>
      </c>
      <c r="L312" s="89">
        <v>24159930.199999999</v>
      </c>
      <c r="M312" s="89">
        <v>17141048.93</v>
      </c>
      <c r="N312" s="97">
        <f t="shared" si="12"/>
        <v>1.2302307564907073</v>
      </c>
      <c r="O312" s="97">
        <f t="shared" si="13"/>
        <v>0.87063670559747719</v>
      </c>
      <c r="P312" s="97">
        <f t="shared" si="14"/>
        <v>1.409477932106924</v>
      </c>
      <c r="Q312" s="87"/>
    </row>
    <row r="313" spans="1:17" ht="51">
      <c r="A313" s="85" t="s">
        <v>213</v>
      </c>
      <c r="B313" s="86" t="s">
        <v>58</v>
      </c>
      <c r="C313" s="86" t="s">
        <v>677</v>
      </c>
      <c r="D313" s="86" t="s">
        <v>82</v>
      </c>
      <c r="E313" s="86" t="s">
        <v>58</v>
      </c>
      <c r="F313" s="89">
        <v>97000</v>
      </c>
      <c r="G313" s="89">
        <v>97000</v>
      </c>
      <c r="H313" s="89">
        <v>0</v>
      </c>
      <c r="I313" s="89">
        <v>0</v>
      </c>
      <c r="J313" s="89">
        <v>0</v>
      </c>
      <c r="K313" s="89">
        <v>0</v>
      </c>
      <c r="L313" s="89">
        <v>97000</v>
      </c>
      <c r="M313" s="89"/>
      <c r="N313" s="97">
        <f t="shared" si="12"/>
        <v>1</v>
      </c>
      <c r="O313" s="97">
        <f t="shared" si="13"/>
        <v>1</v>
      </c>
      <c r="P313" s="97" t="e">
        <f t="shared" si="14"/>
        <v>#DIV/0!</v>
      </c>
      <c r="Q313" s="87"/>
    </row>
    <row r="314" spans="1:17" ht="38.25">
      <c r="A314" s="85" t="s">
        <v>201</v>
      </c>
      <c r="B314" s="86" t="s">
        <v>58</v>
      </c>
      <c r="C314" s="86" t="s">
        <v>677</v>
      </c>
      <c r="D314" s="86" t="s">
        <v>82</v>
      </c>
      <c r="E314" s="86" t="s">
        <v>76</v>
      </c>
      <c r="F314" s="89">
        <v>97000</v>
      </c>
      <c r="G314" s="89">
        <v>97000</v>
      </c>
      <c r="H314" s="89">
        <v>0</v>
      </c>
      <c r="I314" s="89">
        <v>0</v>
      </c>
      <c r="J314" s="89">
        <v>0</v>
      </c>
      <c r="K314" s="89">
        <v>0</v>
      </c>
      <c r="L314" s="89">
        <v>97000</v>
      </c>
      <c r="M314" s="89"/>
      <c r="N314" s="97">
        <f t="shared" si="12"/>
        <v>1</v>
      </c>
      <c r="O314" s="97">
        <f t="shared" si="13"/>
        <v>1</v>
      </c>
      <c r="P314" s="97" t="e">
        <f t="shared" si="14"/>
        <v>#DIV/0!</v>
      </c>
      <c r="Q314" s="87"/>
    </row>
    <row r="315" spans="1:17" ht="38.25">
      <c r="A315" s="85" t="s">
        <v>203</v>
      </c>
      <c r="B315" s="86" t="s">
        <v>58</v>
      </c>
      <c r="C315" s="86" t="s">
        <v>677</v>
      </c>
      <c r="D315" s="86" t="s">
        <v>81</v>
      </c>
      <c r="E315" s="86" t="s">
        <v>58</v>
      </c>
      <c r="F315" s="89">
        <v>5142000</v>
      </c>
      <c r="G315" s="89">
        <v>5580000</v>
      </c>
      <c r="H315" s="89">
        <v>0</v>
      </c>
      <c r="I315" s="89">
        <v>0</v>
      </c>
      <c r="J315" s="89">
        <v>0</v>
      </c>
      <c r="K315" s="89">
        <v>0</v>
      </c>
      <c r="L315" s="89">
        <v>5580000</v>
      </c>
      <c r="M315" s="89"/>
      <c r="N315" s="97">
        <f t="shared" si="12"/>
        <v>1.0851808634772462</v>
      </c>
      <c r="O315" s="97">
        <f t="shared" si="13"/>
        <v>1</v>
      </c>
      <c r="P315" s="97" t="e">
        <f t="shared" si="14"/>
        <v>#DIV/0!</v>
      </c>
      <c r="Q315" s="87"/>
    </row>
    <row r="316" spans="1:17" ht="38.25">
      <c r="A316" s="85" t="s">
        <v>201</v>
      </c>
      <c r="B316" s="86" t="s">
        <v>58</v>
      </c>
      <c r="C316" s="86" t="s">
        <v>677</v>
      </c>
      <c r="D316" s="86" t="s">
        <v>81</v>
      </c>
      <c r="E316" s="86" t="s">
        <v>76</v>
      </c>
      <c r="F316" s="89">
        <v>5142000</v>
      </c>
      <c r="G316" s="89">
        <v>5580000</v>
      </c>
      <c r="H316" s="89">
        <v>0</v>
      </c>
      <c r="I316" s="89">
        <v>0</v>
      </c>
      <c r="J316" s="89">
        <v>0</v>
      </c>
      <c r="K316" s="89">
        <v>0</v>
      </c>
      <c r="L316" s="89">
        <v>5580000</v>
      </c>
      <c r="M316" s="89"/>
      <c r="N316" s="97">
        <f t="shared" si="12"/>
        <v>1.0851808634772462</v>
      </c>
      <c r="O316" s="97">
        <f t="shared" si="13"/>
        <v>1</v>
      </c>
      <c r="P316" s="97" t="e">
        <f t="shared" si="14"/>
        <v>#DIV/0!</v>
      </c>
      <c r="Q316" s="87"/>
    </row>
    <row r="317" spans="1:17" ht="51">
      <c r="A317" s="85" t="s">
        <v>213</v>
      </c>
      <c r="B317" s="86" t="s">
        <v>58</v>
      </c>
      <c r="C317" s="86" t="s">
        <v>677</v>
      </c>
      <c r="D317" s="86" t="s">
        <v>80</v>
      </c>
      <c r="E317" s="86" t="s">
        <v>58</v>
      </c>
      <c r="F317" s="89">
        <v>64000</v>
      </c>
      <c r="G317" s="89">
        <v>54725</v>
      </c>
      <c r="H317" s="89">
        <v>0</v>
      </c>
      <c r="I317" s="89">
        <v>0</v>
      </c>
      <c r="J317" s="89">
        <v>0</v>
      </c>
      <c r="K317" s="89">
        <v>0</v>
      </c>
      <c r="L317" s="89">
        <v>54725</v>
      </c>
      <c r="M317" s="89"/>
      <c r="N317" s="97">
        <f t="shared" si="12"/>
        <v>0.85507812500000002</v>
      </c>
      <c r="O317" s="97">
        <f t="shared" si="13"/>
        <v>1</v>
      </c>
      <c r="P317" s="97" t="e">
        <f t="shared" si="14"/>
        <v>#DIV/0!</v>
      </c>
      <c r="Q317" s="87"/>
    </row>
    <row r="318" spans="1:17" ht="38.25">
      <c r="A318" s="85" t="s">
        <v>201</v>
      </c>
      <c r="B318" s="86" t="s">
        <v>58</v>
      </c>
      <c r="C318" s="86" t="s">
        <v>677</v>
      </c>
      <c r="D318" s="86" t="s">
        <v>80</v>
      </c>
      <c r="E318" s="86" t="s">
        <v>76</v>
      </c>
      <c r="F318" s="89">
        <v>64000</v>
      </c>
      <c r="G318" s="89">
        <v>54725</v>
      </c>
      <c r="H318" s="89">
        <v>0</v>
      </c>
      <c r="I318" s="89">
        <v>0</v>
      </c>
      <c r="J318" s="89">
        <v>0</v>
      </c>
      <c r="K318" s="89">
        <v>0</v>
      </c>
      <c r="L318" s="89">
        <v>54725</v>
      </c>
      <c r="M318" s="89"/>
      <c r="N318" s="97">
        <f t="shared" si="12"/>
        <v>0.85507812500000002</v>
      </c>
      <c r="O318" s="97">
        <f t="shared" si="13"/>
        <v>1</v>
      </c>
      <c r="P318" s="97" t="e">
        <f t="shared" si="14"/>
        <v>#DIV/0!</v>
      </c>
      <c r="Q318" s="87"/>
    </row>
    <row r="319" spans="1:17" ht="38.25">
      <c r="A319" s="85" t="s">
        <v>203</v>
      </c>
      <c r="B319" s="86" t="s">
        <v>58</v>
      </c>
      <c r="C319" s="86" t="s">
        <v>677</v>
      </c>
      <c r="D319" s="86" t="s">
        <v>79</v>
      </c>
      <c r="E319" s="86" t="s">
        <v>58</v>
      </c>
      <c r="F319" s="89">
        <v>9982000</v>
      </c>
      <c r="G319" s="89">
        <v>12045180</v>
      </c>
      <c r="H319" s="89">
        <v>0</v>
      </c>
      <c r="I319" s="89">
        <v>0</v>
      </c>
      <c r="J319" s="89">
        <v>0</v>
      </c>
      <c r="K319" s="89">
        <v>0</v>
      </c>
      <c r="L319" s="89">
        <v>12045180</v>
      </c>
      <c r="M319" s="89"/>
      <c r="N319" s="97">
        <f t="shared" si="12"/>
        <v>1.2066900420757363</v>
      </c>
      <c r="O319" s="97">
        <f t="shared" si="13"/>
        <v>1</v>
      </c>
      <c r="P319" s="97" t="e">
        <f t="shared" si="14"/>
        <v>#DIV/0!</v>
      </c>
      <c r="Q319" s="87"/>
    </row>
    <row r="320" spans="1:17" ht="38.25">
      <c r="A320" s="85" t="s">
        <v>201</v>
      </c>
      <c r="B320" s="86" t="s">
        <v>58</v>
      </c>
      <c r="C320" s="86" t="s">
        <v>677</v>
      </c>
      <c r="D320" s="86" t="s">
        <v>79</v>
      </c>
      <c r="E320" s="86" t="s">
        <v>76</v>
      </c>
      <c r="F320" s="89">
        <v>9982000</v>
      </c>
      <c r="G320" s="89">
        <v>12045180</v>
      </c>
      <c r="H320" s="89">
        <v>0</v>
      </c>
      <c r="I320" s="89">
        <v>0</v>
      </c>
      <c r="J320" s="89">
        <v>0</v>
      </c>
      <c r="K320" s="89">
        <v>0</v>
      </c>
      <c r="L320" s="89">
        <v>12045180</v>
      </c>
      <c r="M320" s="89"/>
      <c r="N320" s="97">
        <f t="shared" si="12"/>
        <v>1.2066900420757363</v>
      </c>
      <c r="O320" s="97">
        <f t="shared" si="13"/>
        <v>1</v>
      </c>
      <c r="P320" s="97" t="e">
        <f t="shared" si="14"/>
        <v>#DIV/0!</v>
      </c>
      <c r="Q320" s="87"/>
    </row>
    <row r="321" spans="1:17" ht="51">
      <c r="A321" s="85" t="s">
        <v>678</v>
      </c>
      <c r="B321" s="86" t="s">
        <v>58</v>
      </c>
      <c r="C321" s="86" t="s">
        <v>677</v>
      </c>
      <c r="D321" s="86" t="s">
        <v>547</v>
      </c>
      <c r="E321" s="86" t="s">
        <v>58</v>
      </c>
      <c r="F321" s="89">
        <v>0</v>
      </c>
      <c r="G321" s="89">
        <v>370000</v>
      </c>
      <c r="H321" s="89">
        <v>0</v>
      </c>
      <c r="I321" s="89">
        <v>0</v>
      </c>
      <c r="J321" s="89">
        <v>0</v>
      </c>
      <c r="K321" s="89">
        <v>0</v>
      </c>
      <c r="L321" s="89">
        <v>370000</v>
      </c>
      <c r="M321" s="89"/>
      <c r="N321" s="97" t="e">
        <f t="shared" si="12"/>
        <v>#DIV/0!</v>
      </c>
      <c r="O321" s="97">
        <f t="shared" si="13"/>
        <v>1</v>
      </c>
      <c r="P321" s="97" t="e">
        <f t="shared" si="14"/>
        <v>#DIV/0!</v>
      </c>
      <c r="Q321" s="87"/>
    </row>
    <row r="322" spans="1:17" ht="38.25">
      <c r="A322" s="85" t="s">
        <v>201</v>
      </c>
      <c r="B322" s="86" t="s">
        <v>58</v>
      </c>
      <c r="C322" s="86" t="s">
        <v>677</v>
      </c>
      <c r="D322" s="86" t="s">
        <v>547</v>
      </c>
      <c r="E322" s="86" t="s">
        <v>76</v>
      </c>
      <c r="F322" s="89">
        <v>0</v>
      </c>
      <c r="G322" s="89">
        <v>370000</v>
      </c>
      <c r="H322" s="89">
        <v>0</v>
      </c>
      <c r="I322" s="89">
        <v>0</v>
      </c>
      <c r="J322" s="89">
        <v>0</v>
      </c>
      <c r="K322" s="89">
        <v>0</v>
      </c>
      <c r="L322" s="89">
        <v>370000</v>
      </c>
      <c r="M322" s="89"/>
      <c r="N322" s="97" t="e">
        <f t="shared" si="12"/>
        <v>#DIV/0!</v>
      </c>
      <c r="O322" s="97">
        <f t="shared" si="13"/>
        <v>1</v>
      </c>
      <c r="P322" s="97" t="e">
        <f t="shared" si="14"/>
        <v>#DIV/0!</v>
      </c>
      <c r="Q322" s="87"/>
    </row>
    <row r="323" spans="1:17" ht="51">
      <c r="A323" s="85" t="s">
        <v>679</v>
      </c>
      <c r="B323" s="86" t="s">
        <v>58</v>
      </c>
      <c r="C323" s="86" t="s">
        <v>677</v>
      </c>
      <c r="D323" s="86" t="s">
        <v>546</v>
      </c>
      <c r="E323" s="86" t="s">
        <v>58</v>
      </c>
      <c r="F323" s="89">
        <v>0</v>
      </c>
      <c r="G323" s="89">
        <v>400000</v>
      </c>
      <c r="H323" s="89">
        <v>0</v>
      </c>
      <c r="I323" s="89">
        <v>0</v>
      </c>
      <c r="J323" s="89">
        <v>0</v>
      </c>
      <c r="K323" s="89">
        <v>0</v>
      </c>
      <c r="L323" s="89">
        <v>400000</v>
      </c>
      <c r="M323" s="89"/>
      <c r="N323" s="97" t="e">
        <f t="shared" si="12"/>
        <v>#DIV/0!</v>
      </c>
      <c r="O323" s="97">
        <f t="shared" si="13"/>
        <v>1</v>
      </c>
      <c r="P323" s="97" t="e">
        <f t="shared" si="14"/>
        <v>#DIV/0!</v>
      </c>
      <c r="Q323" s="87"/>
    </row>
    <row r="324" spans="1:17" ht="38.25">
      <c r="A324" s="85" t="s">
        <v>201</v>
      </c>
      <c r="B324" s="86" t="s">
        <v>58</v>
      </c>
      <c r="C324" s="86" t="s">
        <v>677</v>
      </c>
      <c r="D324" s="86" t="s">
        <v>546</v>
      </c>
      <c r="E324" s="86" t="s">
        <v>76</v>
      </c>
      <c r="F324" s="89">
        <v>0</v>
      </c>
      <c r="G324" s="89">
        <v>400000</v>
      </c>
      <c r="H324" s="89">
        <v>0</v>
      </c>
      <c r="I324" s="89">
        <v>0</v>
      </c>
      <c r="J324" s="89">
        <v>0</v>
      </c>
      <c r="K324" s="89">
        <v>0</v>
      </c>
      <c r="L324" s="89">
        <v>400000</v>
      </c>
      <c r="M324" s="89"/>
      <c r="N324" s="97" t="e">
        <f t="shared" si="12"/>
        <v>#DIV/0!</v>
      </c>
      <c r="O324" s="97">
        <f t="shared" si="13"/>
        <v>1</v>
      </c>
      <c r="P324" s="97" t="e">
        <f t="shared" si="14"/>
        <v>#DIV/0!</v>
      </c>
      <c r="Q324" s="87"/>
    </row>
    <row r="325" spans="1:17" ht="27.75" customHeight="1">
      <c r="A325" s="85" t="s">
        <v>680</v>
      </c>
      <c r="B325" s="86" t="s">
        <v>58</v>
      </c>
      <c r="C325" s="86" t="s">
        <v>677</v>
      </c>
      <c r="D325" s="86" t="s">
        <v>545</v>
      </c>
      <c r="E325" s="86" t="s">
        <v>58</v>
      </c>
      <c r="F325" s="89">
        <v>0</v>
      </c>
      <c r="G325" s="89">
        <v>380000</v>
      </c>
      <c r="H325" s="89">
        <v>0</v>
      </c>
      <c r="I325" s="89">
        <v>0</v>
      </c>
      <c r="J325" s="89">
        <v>0</v>
      </c>
      <c r="K325" s="89">
        <v>0</v>
      </c>
      <c r="L325" s="89">
        <v>380000</v>
      </c>
      <c r="M325" s="89"/>
      <c r="N325" s="97" t="e">
        <f t="shared" si="12"/>
        <v>#DIV/0!</v>
      </c>
      <c r="O325" s="97">
        <f t="shared" si="13"/>
        <v>1</v>
      </c>
      <c r="P325" s="97" t="e">
        <f t="shared" si="14"/>
        <v>#DIV/0!</v>
      </c>
      <c r="Q325" s="87"/>
    </row>
    <row r="326" spans="1:17" ht="38.25">
      <c r="A326" s="85" t="s">
        <v>201</v>
      </c>
      <c r="B326" s="86" t="s">
        <v>58</v>
      </c>
      <c r="C326" s="86" t="s">
        <v>677</v>
      </c>
      <c r="D326" s="86" t="s">
        <v>545</v>
      </c>
      <c r="E326" s="86" t="s">
        <v>76</v>
      </c>
      <c r="F326" s="89">
        <v>0</v>
      </c>
      <c r="G326" s="89">
        <v>380000</v>
      </c>
      <c r="H326" s="89">
        <v>0</v>
      </c>
      <c r="I326" s="89">
        <v>0</v>
      </c>
      <c r="J326" s="89">
        <v>0</v>
      </c>
      <c r="K326" s="89">
        <v>0</v>
      </c>
      <c r="L326" s="89">
        <v>380000</v>
      </c>
      <c r="M326" s="89"/>
      <c r="N326" s="97" t="e">
        <f t="shared" si="12"/>
        <v>#DIV/0!</v>
      </c>
      <c r="O326" s="97">
        <f t="shared" si="13"/>
        <v>1</v>
      </c>
      <c r="P326" s="97" t="e">
        <f t="shared" si="14"/>
        <v>#DIV/0!</v>
      </c>
      <c r="Q326" s="87"/>
    </row>
    <row r="327" spans="1:17" ht="51">
      <c r="A327" s="85" t="s">
        <v>681</v>
      </c>
      <c r="B327" s="86" t="s">
        <v>58</v>
      </c>
      <c r="C327" s="86" t="s">
        <v>677</v>
      </c>
      <c r="D327" s="86" t="s">
        <v>544</v>
      </c>
      <c r="E327" s="86" t="s">
        <v>58</v>
      </c>
      <c r="F327" s="89">
        <v>0</v>
      </c>
      <c r="G327" s="89">
        <v>400000</v>
      </c>
      <c r="H327" s="89">
        <v>0</v>
      </c>
      <c r="I327" s="89">
        <v>0</v>
      </c>
      <c r="J327" s="89">
        <v>0</v>
      </c>
      <c r="K327" s="89">
        <v>0</v>
      </c>
      <c r="L327" s="89">
        <v>400000</v>
      </c>
      <c r="M327" s="89"/>
      <c r="N327" s="97" t="e">
        <f t="shared" si="12"/>
        <v>#DIV/0!</v>
      </c>
      <c r="O327" s="97">
        <f t="shared" si="13"/>
        <v>1</v>
      </c>
      <c r="P327" s="97" t="e">
        <f t="shared" si="14"/>
        <v>#DIV/0!</v>
      </c>
      <c r="Q327" s="87"/>
    </row>
    <row r="328" spans="1:17" ht="38.25">
      <c r="A328" s="85" t="s">
        <v>201</v>
      </c>
      <c r="B328" s="86" t="s">
        <v>58</v>
      </c>
      <c r="C328" s="86" t="s">
        <v>677</v>
      </c>
      <c r="D328" s="86" t="s">
        <v>544</v>
      </c>
      <c r="E328" s="86" t="s">
        <v>76</v>
      </c>
      <c r="F328" s="89">
        <v>0</v>
      </c>
      <c r="G328" s="89">
        <v>400000</v>
      </c>
      <c r="H328" s="89">
        <v>0</v>
      </c>
      <c r="I328" s="89">
        <v>0</v>
      </c>
      <c r="J328" s="89">
        <v>0</v>
      </c>
      <c r="K328" s="89">
        <v>0</v>
      </c>
      <c r="L328" s="89">
        <v>400000</v>
      </c>
      <c r="M328" s="89"/>
      <c r="N328" s="97" t="e">
        <f t="shared" si="12"/>
        <v>#DIV/0!</v>
      </c>
      <c r="O328" s="97">
        <f t="shared" si="13"/>
        <v>1</v>
      </c>
      <c r="P328" s="97" t="e">
        <f t="shared" si="14"/>
        <v>#DIV/0!</v>
      </c>
      <c r="Q328" s="87"/>
    </row>
    <row r="329" spans="1:17" ht="51">
      <c r="A329" s="85" t="s">
        <v>682</v>
      </c>
      <c r="B329" s="86" t="s">
        <v>58</v>
      </c>
      <c r="C329" s="86" t="s">
        <v>677</v>
      </c>
      <c r="D329" s="86" t="s">
        <v>543</v>
      </c>
      <c r="E329" s="86" t="s">
        <v>58</v>
      </c>
      <c r="F329" s="89">
        <v>0</v>
      </c>
      <c r="G329" s="89">
        <v>390000</v>
      </c>
      <c r="H329" s="89">
        <v>0</v>
      </c>
      <c r="I329" s="89">
        <v>0</v>
      </c>
      <c r="J329" s="89">
        <v>0</v>
      </c>
      <c r="K329" s="89">
        <v>0</v>
      </c>
      <c r="L329" s="89">
        <v>390000</v>
      </c>
      <c r="M329" s="89"/>
      <c r="N329" s="97" t="e">
        <f t="shared" si="12"/>
        <v>#DIV/0!</v>
      </c>
      <c r="O329" s="97">
        <f t="shared" si="13"/>
        <v>1</v>
      </c>
      <c r="P329" s="97" t="e">
        <f t="shared" si="14"/>
        <v>#DIV/0!</v>
      </c>
      <c r="Q329" s="87"/>
    </row>
    <row r="330" spans="1:17" ht="38.25">
      <c r="A330" s="85" t="s">
        <v>201</v>
      </c>
      <c r="B330" s="86" t="s">
        <v>58</v>
      </c>
      <c r="C330" s="86" t="s">
        <v>677</v>
      </c>
      <c r="D330" s="86" t="s">
        <v>543</v>
      </c>
      <c r="E330" s="86" t="s">
        <v>76</v>
      </c>
      <c r="F330" s="89">
        <v>0</v>
      </c>
      <c r="G330" s="89">
        <v>390000</v>
      </c>
      <c r="H330" s="89">
        <v>0</v>
      </c>
      <c r="I330" s="89">
        <v>0</v>
      </c>
      <c r="J330" s="89">
        <v>0</v>
      </c>
      <c r="K330" s="89">
        <v>0</v>
      </c>
      <c r="L330" s="89">
        <v>390000</v>
      </c>
      <c r="M330" s="89"/>
      <c r="N330" s="97" t="e">
        <f t="shared" si="12"/>
        <v>#DIV/0!</v>
      </c>
      <c r="O330" s="97">
        <f t="shared" si="13"/>
        <v>1</v>
      </c>
      <c r="P330" s="97" t="e">
        <f t="shared" si="14"/>
        <v>#DIV/0!</v>
      </c>
      <c r="Q330" s="87"/>
    </row>
    <row r="331" spans="1:17" ht="76.5">
      <c r="A331" s="85" t="s">
        <v>683</v>
      </c>
      <c r="B331" s="86" t="s">
        <v>58</v>
      </c>
      <c r="C331" s="86" t="s">
        <v>677</v>
      </c>
      <c r="D331" s="86" t="s">
        <v>542</v>
      </c>
      <c r="E331" s="86" t="s">
        <v>58</v>
      </c>
      <c r="F331" s="89">
        <v>0</v>
      </c>
      <c r="G331" s="89">
        <v>3518000.08</v>
      </c>
      <c r="H331" s="89">
        <v>0</v>
      </c>
      <c r="I331" s="89">
        <v>0</v>
      </c>
      <c r="J331" s="89">
        <v>0</v>
      </c>
      <c r="K331" s="89">
        <v>0</v>
      </c>
      <c r="L331" s="89">
        <v>0</v>
      </c>
      <c r="M331" s="89"/>
      <c r="N331" s="97" t="e">
        <f t="shared" si="12"/>
        <v>#DIV/0!</v>
      </c>
      <c r="O331" s="97">
        <f t="shared" si="13"/>
        <v>0</v>
      </c>
      <c r="P331" s="97" t="e">
        <f t="shared" si="14"/>
        <v>#DIV/0!</v>
      </c>
      <c r="Q331" s="87"/>
    </row>
    <row r="332" spans="1:17" ht="38.25">
      <c r="A332" s="85" t="s">
        <v>201</v>
      </c>
      <c r="B332" s="86" t="s">
        <v>58</v>
      </c>
      <c r="C332" s="86" t="s">
        <v>677</v>
      </c>
      <c r="D332" s="86" t="s">
        <v>542</v>
      </c>
      <c r="E332" s="86" t="s">
        <v>76</v>
      </c>
      <c r="F332" s="89">
        <v>0</v>
      </c>
      <c r="G332" s="89">
        <v>3518000.08</v>
      </c>
      <c r="H332" s="89">
        <v>0</v>
      </c>
      <c r="I332" s="89">
        <v>0</v>
      </c>
      <c r="J332" s="89">
        <v>0</v>
      </c>
      <c r="K332" s="89">
        <v>0</v>
      </c>
      <c r="L332" s="89">
        <v>0</v>
      </c>
      <c r="M332" s="89"/>
      <c r="N332" s="97" t="e">
        <f t="shared" si="12"/>
        <v>#DIV/0!</v>
      </c>
      <c r="O332" s="97">
        <f t="shared" si="13"/>
        <v>0</v>
      </c>
      <c r="P332" s="97" t="e">
        <f t="shared" si="14"/>
        <v>#DIV/0!</v>
      </c>
      <c r="Q332" s="87"/>
    </row>
    <row r="333" spans="1:17" ht="63.75">
      <c r="A333" s="85" t="s">
        <v>684</v>
      </c>
      <c r="B333" s="86" t="s">
        <v>58</v>
      </c>
      <c r="C333" s="86" t="s">
        <v>677</v>
      </c>
      <c r="D333" s="86" t="s">
        <v>541</v>
      </c>
      <c r="E333" s="86" t="s">
        <v>58</v>
      </c>
      <c r="F333" s="89">
        <v>0</v>
      </c>
      <c r="G333" s="89">
        <v>20000</v>
      </c>
      <c r="H333" s="89">
        <v>0</v>
      </c>
      <c r="I333" s="89">
        <v>0</v>
      </c>
      <c r="J333" s="89">
        <v>0</v>
      </c>
      <c r="K333" s="89">
        <v>0</v>
      </c>
      <c r="L333" s="89">
        <v>20000</v>
      </c>
      <c r="M333" s="89"/>
      <c r="N333" s="97" t="e">
        <f t="shared" si="12"/>
        <v>#DIV/0!</v>
      </c>
      <c r="O333" s="97">
        <f t="shared" si="13"/>
        <v>1</v>
      </c>
      <c r="P333" s="97" t="e">
        <f t="shared" si="14"/>
        <v>#DIV/0!</v>
      </c>
      <c r="Q333" s="87"/>
    </row>
    <row r="334" spans="1:17" ht="38.25">
      <c r="A334" s="85" t="s">
        <v>201</v>
      </c>
      <c r="B334" s="86" t="s">
        <v>58</v>
      </c>
      <c r="C334" s="86" t="s">
        <v>677</v>
      </c>
      <c r="D334" s="86" t="s">
        <v>541</v>
      </c>
      <c r="E334" s="86" t="s">
        <v>76</v>
      </c>
      <c r="F334" s="89">
        <v>0</v>
      </c>
      <c r="G334" s="89">
        <v>20000</v>
      </c>
      <c r="H334" s="89">
        <v>0</v>
      </c>
      <c r="I334" s="89">
        <v>0</v>
      </c>
      <c r="J334" s="89">
        <v>0</v>
      </c>
      <c r="K334" s="89">
        <v>0</v>
      </c>
      <c r="L334" s="89">
        <v>20000</v>
      </c>
      <c r="M334" s="89"/>
      <c r="N334" s="97" t="e">
        <f t="shared" ref="N334:N394" si="15">L334/F334</f>
        <v>#DIV/0!</v>
      </c>
      <c r="O334" s="97">
        <f t="shared" ref="O334:O394" si="16">L334/G334</f>
        <v>1</v>
      </c>
      <c r="P334" s="97" t="e">
        <f t="shared" ref="P334:P394" si="17">L334/M334</f>
        <v>#DIV/0!</v>
      </c>
      <c r="Q334" s="87"/>
    </row>
    <row r="335" spans="1:17" ht="63.75">
      <c r="A335" s="85" t="s">
        <v>685</v>
      </c>
      <c r="B335" s="86" t="s">
        <v>58</v>
      </c>
      <c r="C335" s="86" t="s">
        <v>677</v>
      </c>
      <c r="D335" s="86" t="s">
        <v>540</v>
      </c>
      <c r="E335" s="86" t="s">
        <v>58</v>
      </c>
      <c r="F335" s="89">
        <v>0</v>
      </c>
      <c r="G335" s="89">
        <v>20000</v>
      </c>
      <c r="H335" s="89">
        <v>0</v>
      </c>
      <c r="I335" s="89">
        <v>0</v>
      </c>
      <c r="J335" s="89">
        <v>0</v>
      </c>
      <c r="K335" s="89">
        <v>0</v>
      </c>
      <c r="L335" s="89">
        <v>20000</v>
      </c>
      <c r="M335" s="89"/>
      <c r="N335" s="97" t="e">
        <f t="shared" si="15"/>
        <v>#DIV/0!</v>
      </c>
      <c r="O335" s="97">
        <f t="shared" si="16"/>
        <v>1</v>
      </c>
      <c r="P335" s="97" t="e">
        <f t="shared" si="17"/>
        <v>#DIV/0!</v>
      </c>
      <c r="Q335" s="87"/>
    </row>
    <row r="336" spans="1:17" ht="38.25">
      <c r="A336" s="85" t="s">
        <v>201</v>
      </c>
      <c r="B336" s="86" t="s">
        <v>58</v>
      </c>
      <c r="C336" s="86" t="s">
        <v>677</v>
      </c>
      <c r="D336" s="86" t="s">
        <v>540</v>
      </c>
      <c r="E336" s="86" t="s">
        <v>76</v>
      </c>
      <c r="F336" s="89">
        <v>0</v>
      </c>
      <c r="G336" s="89">
        <v>20000</v>
      </c>
      <c r="H336" s="89">
        <v>0</v>
      </c>
      <c r="I336" s="89">
        <v>0</v>
      </c>
      <c r="J336" s="89">
        <v>0</v>
      </c>
      <c r="K336" s="89">
        <v>0</v>
      </c>
      <c r="L336" s="89">
        <v>20000</v>
      </c>
      <c r="M336" s="89"/>
      <c r="N336" s="97" t="e">
        <f t="shared" si="15"/>
        <v>#DIV/0!</v>
      </c>
      <c r="O336" s="97">
        <f t="shared" si="16"/>
        <v>1</v>
      </c>
      <c r="P336" s="97" t="e">
        <f t="shared" si="17"/>
        <v>#DIV/0!</v>
      </c>
      <c r="Q336" s="87"/>
    </row>
    <row r="337" spans="1:17" ht="51">
      <c r="A337" s="85" t="s">
        <v>686</v>
      </c>
      <c r="B337" s="86" t="s">
        <v>58</v>
      </c>
      <c r="C337" s="86" t="s">
        <v>677</v>
      </c>
      <c r="D337" s="86" t="s">
        <v>539</v>
      </c>
      <c r="E337" s="86" t="s">
        <v>58</v>
      </c>
      <c r="F337" s="89">
        <v>0</v>
      </c>
      <c r="G337" s="89">
        <v>20000</v>
      </c>
      <c r="H337" s="89">
        <v>0</v>
      </c>
      <c r="I337" s="89">
        <v>0</v>
      </c>
      <c r="J337" s="89">
        <v>0</v>
      </c>
      <c r="K337" s="89">
        <v>0</v>
      </c>
      <c r="L337" s="89">
        <v>20000</v>
      </c>
      <c r="M337" s="89"/>
      <c r="N337" s="97" t="e">
        <f t="shared" si="15"/>
        <v>#DIV/0!</v>
      </c>
      <c r="O337" s="97">
        <f t="shared" si="16"/>
        <v>1</v>
      </c>
      <c r="P337" s="97" t="e">
        <f t="shared" si="17"/>
        <v>#DIV/0!</v>
      </c>
      <c r="Q337" s="87"/>
    </row>
    <row r="338" spans="1:17" ht="38.25">
      <c r="A338" s="85" t="s">
        <v>201</v>
      </c>
      <c r="B338" s="86" t="s">
        <v>58</v>
      </c>
      <c r="C338" s="86" t="s">
        <v>677</v>
      </c>
      <c r="D338" s="86" t="s">
        <v>539</v>
      </c>
      <c r="E338" s="86" t="s">
        <v>76</v>
      </c>
      <c r="F338" s="89">
        <v>0</v>
      </c>
      <c r="G338" s="89">
        <v>20000</v>
      </c>
      <c r="H338" s="89">
        <v>0</v>
      </c>
      <c r="I338" s="89">
        <v>0</v>
      </c>
      <c r="J338" s="89">
        <v>0</v>
      </c>
      <c r="K338" s="89">
        <v>0</v>
      </c>
      <c r="L338" s="89">
        <v>20000</v>
      </c>
      <c r="M338" s="89"/>
      <c r="N338" s="97" t="e">
        <f t="shared" si="15"/>
        <v>#DIV/0!</v>
      </c>
      <c r="O338" s="97">
        <f t="shared" si="16"/>
        <v>1</v>
      </c>
      <c r="P338" s="97" t="e">
        <f t="shared" si="17"/>
        <v>#DIV/0!</v>
      </c>
      <c r="Q338" s="87"/>
    </row>
    <row r="339" spans="1:17" ht="63.75">
      <c r="A339" s="85" t="s">
        <v>687</v>
      </c>
      <c r="B339" s="86" t="s">
        <v>58</v>
      </c>
      <c r="C339" s="86" t="s">
        <v>677</v>
      </c>
      <c r="D339" s="86" t="s">
        <v>538</v>
      </c>
      <c r="E339" s="86" t="s">
        <v>58</v>
      </c>
      <c r="F339" s="89">
        <v>0</v>
      </c>
      <c r="G339" s="89">
        <v>20000</v>
      </c>
      <c r="H339" s="89">
        <v>0</v>
      </c>
      <c r="I339" s="89">
        <v>0</v>
      </c>
      <c r="J339" s="89">
        <v>0</v>
      </c>
      <c r="K339" s="89">
        <v>0</v>
      </c>
      <c r="L339" s="89">
        <v>20000</v>
      </c>
      <c r="M339" s="89"/>
      <c r="N339" s="97" t="e">
        <f t="shared" si="15"/>
        <v>#DIV/0!</v>
      </c>
      <c r="O339" s="97">
        <f t="shared" si="16"/>
        <v>1</v>
      </c>
      <c r="P339" s="97" t="e">
        <f t="shared" si="17"/>
        <v>#DIV/0!</v>
      </c>
      <c r="Q339" s="87"/>
    </row>
    <row r="340" spans="1:17" ht="38.25">
      <c r="A340" s="85" t="s">
        <v>201</v>
      </c>
      <c r="B340" s="86" t="s">
        <v>58</v>
      </c>
      <c r="C340" s="86" t="s">
        <v>677</v>
      </c>
      <c r="D340" s="86" t="s">
        <v>538</v>
      </c>
      <c r="E340" s="86" t="s">
        <v>76</v>
      </c>
      <c r="F340" s="89">
        <v>0</v>
      </c>
      <c r="G340" s="89">
        <v>20000</v>
      </c>
      <c r="H340" s="89">
        <v>0</v>
      </c>
      <c r="I340" s="89">
        <v>0</v>
      </c>
      <c r="J340" s="89">
        <v>0</v>
      </c>
      <c r="K340" s="89">
        <v>0</v>
      </c>
      <c r="L340" s="89">
        <v>20000</v>
      </c>
      <c r="M340" s="89"/>
      <c r="N340" s="97" t="e">
        <f t="shared" si="15"/>
        <v>#DIV/0!</v>
      </c>
      <c r="O340" s="97">
        <f t="shared" si="16"/>
        <v>1</v>
      </c>
      <c r="P340" s="97" t="e">
        <f t="shared" si="17"/>
        <v>#DIV/0!</v>
      </c>
      <c r="Q340" s="87"/>
    </row>
    <row r="341" spans="1:17" ht="63.75">
      <c r="A341" s="85" t="s">
        <v>688</v>
      </c>
      <c r="B341" s="86" t="s">
        <v>58</v>
      </c>
      <c r="C341" s="86" t="s">
        <v>677</v>
      </c>
      <c r="D341" s="86" t="s">
        <v>537</v>
      </c>
      <c r="E341" s="86" t="s">
        <v>58</v>
      </c>
      <c r="F341" s="89">
        <v>0</v>
      </c>
      <c r="G341" s="89">
        <v>10000</v>
      </c>
      <c r="H341" s="89">
        <v>0</v>
      </c>
      <c r="I341" s="89">
        <v>0</v>
      </c>
      <c r="J341" s="89">
        <v>0</v>
      </c>
      <c r="K341" s="89">
        <v>0</v>
      </c>
      <c r="L341" s="89">
        <v>10000</v>
      </c>
      <c r="M341" s="89"/>
      <c r="N341" s="97" t="e">
        <f t="shared" si="15"/>
        <v>#DIV/0!</v>
      </c>
      <c r="O341" s="97">
        <f t="shared" si="16"/>
        <v>1</v>
      </c>
      <c r="P341" s="97" t="e">
        <f t="shared" si="17"/>
        <v>#DIV/0!</v>
      </c>
      <c r="Q341" s="87"/>
    </row>
    <row r="342" spans="1:17" ht="38.25">
      <c r="A342" s="85" t="s">
        <v>201</v>
      </c>
      <c r="B342" s="86" t="s">
        <v>58</v>
      </c>
      <c r="C342" s="86" t="s">
        <v>677</v>
      </c>
      <c r="D342" s="86" t="s">
        <v>537</v>
      </c>
      <c r="E342" s="86" t="s">
        <v>76</v>
      </c>
      <c r="F342" s="89">
        <v>0</v>
      </c>
      <c r="G342" s="89">
        <v>10000</v>
      </c>
      <c r="H342" s="89">
        <v>0</v>
      </c>
      <c r="I342" s="89">
        <v>0</v>
      </c>
      <c r="J342" s="89">
        <v>0</v>
      </c>
      <c r="K342" s="89">
        <v>0</v>
      </c>
      <c r="L342" s="89">
        <v>10000</v>
      </c>
      <c r="M342" s="89"/>
      <c r="N342" s="97" t="e">
        <f t="shared" si="15"/>
        <v>#DIV/0!</v>
      </c>
      <c r="O342" s="97">
        <f t="shared" si="16"/>
        <v>1</v>
      </c>
      <c r="P342" s="97" t="e">
        <f t="shared" si="17"/>
        <v>#DIV/0!</v>
      </c>
      <c r="Q342" s="87"/>
    </row>
    <row r="343" spans="1:17" ht="89.25">
      <c r="A343" s="85" t="s">
        <v>689</v>
      </c>
      <c r="B343" s="86" t="s">
        <v>58</v>
      </c>
      <c r="C343" s="86" t="s">
        <v>677</v>
      </c>
      <c r="D343" s="86" t="s">
        <v>536</v>
      </c>
      <c r="E343" s="86" t="s">
        <v>58</v>
      </c>
      <c r="F343" s="89">
        <v>0</v>
      </c>
      <c r="G343" s="89">
        <v>71795.92</v>
      </c>
      <c r="H343" s="89">
        <v>0</v>
      </c>
      <c r="I343" s="89">
        <v>0</v>
      </c>
      <c r="J343" s="89">
        <v>0</v>
      </c>
      <c r="K343" s="89">
        <v>0</v>
      </c>
      <c r="L343" s="89">
        <v>0</v>
      </c>
      <c r="M343" s="89"/>
      <c r="N343" s="97" t="e">
        <f t="shared" si="15"/>
        <v>#DIV/0!</v>
      </c>
      <c r="O343" s="97">
        <f t="shared" si="16"/>
        <v>0</v>
      </c>
      <c r="P343" s="97" t="e">
        <f t="shared" si="17"/>
        <v>#DIV/0!</v>
      </c>
      <c r="Q343" s="87"/>
    </row>
    <row r="344" spans="1:17" ht="38.25">
      <c r="A344" s="85" t="s">
        <v>201</v>
      </c>
      <c r="B344" s="86" t="s">
        <v>58</v>
      </c>
      <c r="C344" s="86" t="s">
        <v>677</v>
      </c>
      <c r="D344" s="86" t="s">
        <v>536</v>
      </c>
      <c r="E344" s="86" t="s">
        <v>76</v>
      </c>
      <c r="F344" s="89">
        <v>0</v>
      </c>
      <c r="G344" s="89">
        <v>71795.92</v>
      </c>
      <c r="H344" s="89">
        <v>0</v>
      </c>
      <c r="I344" s="89">
        <v>0</v>
      </c>
      <c r="J344" s="89">
        <v>0</v>
      </c>
      <c r="K344" s="89">
        <v>0</v>
      </c>
      <c r="L344" s="89">
        <v>0</v>
      </c>
      <c r="M344" s="89"/>
      <c r="N344" s="97" t="e">
        <f t="shared" si="15"/>
        <v>#DIV/0!</v>
      </c>
      <c r="O344" s="97">
        <f t="shared" si="16"/>
        <v>0</v>
      </c>
      <c r="P344" s="97" t="e">
        <f t="shared" si="17"/>
        <v>#DIV/0!</v>
      </c>
      <c r="Q344" s="87"/>
    </row>
    <row r="345" spans="1:17" ht="51">
      <c r="A345" s="85" t="s">
        <v>484</v>
      </c>
      <c r="B345" s="86" t="s">
        <v>58</v>
      </c>
      <c r="C345" s="86" t="s">
        <v>677</v>
      </c>
      <c r="D345" s="86" t="s">
        <v>485</v>
      </c>
      <c r="E345" s="86" t="s">
        <v>58</v>
      </c>
      <c r="F345" s="89">
        <v>4353535.3499999996</v>
      </c>
      <c r="G345" s="89">
        <v>4353025.2</v>
      </c>
      <c r="H345" s="89">
        <v>0</v>
      </c>
      <c r="I345" s="89">
        <v>0</v>
      </c>
      <c r="J345" s="89">
        <v>0</v>
      </c>
      <c r="K345" s="89">
        <v>0</v>
      </c>
      <c r="L345" s="89">
        <v>4353025.2</v>
      </c>
      <c r="M345" s="89"/>
      <c r="N345" s="97">
        <f t="shared" si="15"/>
        <v>0.9998828193734548</v>
      </c>
      <c r="O345" s="97">
        <f t="shared" si="16"/>
        <v>1</v>
      </c>
      <c r="P345" s="97" t="e">
        <f t="shared" si="17"/>
        <v>#DIV/0!</v>
      </c>
      <c r="Q345" s="87"/>
    </row>
    <row r="346" spans="1:17" ht="38.25">
      <c r="A346" s="85" t="s">
        <v>201</v>
      </c>
      <c r="B346" s="86" t="s">
        <v>58</v>
      </c>
      <c r="C346" s="86" t="s">
        <v>677</v>
      </c>
      <c r="D346" s="86" t="s">
        <v>485</v>
      </c>
      <c r="E346" s="86" t="s">
        <v>76</v>
      </c>
      <c r="F346" s="89">
        <v>4353535.3499999996</v>
      </c>
      <c r="G346" s="89">
        <v>4353025.2</v>
      </c>
      <c r="H346" s="89">
        <v>0</v>
      </c>
      <c r="I346" s="89">
        <v>0</v>
      </c>
      <c r="J346" s="89">
        <v>0</v>
      </c>
      <c r="K346" s="89">
        <v>0</v>
      </c>
      <c r="L346" s="89">
        <v>4353025.2</v>
      </c>
      <c r="M346" s="89"/>
      <c r="N346" s="97">
        <f t="shared" si="15"/>
        <v>0.9998828193734548</v>
      </c>
      <c r="O346" s="97">
        <f t="shared" si="16"/>
        <v>1</v>
      </c>
      <c r="P346" s="97" t="e">
        <f t="shared" si="17"/>
        <v>#DIV/0!</v>
      </c>
      <c r="Q346" s="87"/>
    </row>
    <row r="347" spans="1:17" ht="51">
      <c r="A347" s="85" t="s">
        <v>138</v>
      </c>
      <c r="B347" s="86" t="s">
        <v>58</v>
      </c>
      <c r="C347" s="86" t="s">
        <v>690</v>
      </c>
      <c r="D347" s="86" t="s">
        <v>78</v>
      </c>
      <c r="E347" s="86" t="s">
        <v>58</v>
      </c>
      <c r="F347" s="89">
        <v>5194200</v>
      </c>
      <c r="G347" s="89">
        <v>6660669.0599999996</v>
      </c>
      <c r="H347" s="89">
        <v>0</v>
      </c>
      <c r="I347" s="89">
        <v>0</v>
      </c>
      <c r="J347" s="89">
        <v>0</v>
      </c>
      <c r="K347" s="89">
        <v>0</v>
      </c>
      <c r="L347" s="89">
        <v>6378085.5</v>
      </c>
      <c r="M347" s="89">
        <v>4950819.42</v>
      </c>
      <c r="N347" s="97">
        <f t="shared" si="15"/>
        <v>1.2279245119556428</v>
      </c>
      <c r="O347" s="97">
        <f t="shared" si="16"/>
        <v>0.95757429809911621</v>
      </c>
      <c r="P347" s="97">
        <f t="shared" si="17"/>
        <v>1.2882888586552406</v>
      </c>
      <c r="Q347" s="151" t="s">
        <v>1051</v>
      </c>
    </row>
    <row r="348" spans="1:17">
      <c r="A348" s="85" t="s">
        <v>139</v>
      </c>
      <c r="B348" s="86" t="s">
        <v>58</v>
      </c>
      <c r="C348" s="86" t="s">
        <v>691</v>
      </c>
      <c r="D348" s="86" t="s">
        <v>78</v>
      </c>
      <c r="E348" s="86" t="s">
        <v>58</v>
      </c>
      <c r="F348" s="89">
        <v>2329200</v>
      </c>
      <c r="G348" s="89">
        <v>2466871.29</v>
      </c>
      <c r="H348" s="89">
        <v>0</v>
      </c>
      <c r="I348" s="89">
        <v>0</v>
      </c>
      <c r="J348" s="89">
        <v>0</v>
      </c>
      <c r="K348" s="89">
        <v>0</v>
      </c>
      <c r="L348" s="89">
        <v>2447671.29</v>
      </c>
      <c r="M348" s="89"/>
      <c r="N348" s="97">
        <f t="shared" si="15"/>
        <v>1.0508635110767646</v>
      </c>
      <c r="O348" s="97">
        <f t="shared" si="16"/>
        <v>0.99221686186959512</v>
      </c>
      <c r="P348" s="97" t="e">
        <f t="shared" si="17"/>
        <v>#DIV/0!</v>
      </c>
      <c r="Q348" s="87"/>
    </row>
    <row r="349" spans="1:17" ht="25.5">
      <c r="A349" s="85" t="s">
        <v>192</v>
      </c>
      <c r="B349" s="86" t="s">
        <v>58</v>
      </c>
      <c r="C349" s="86" t="s">
        <v>691</v>
      </c>
      <c r="D349" s="86" t="s">
        <v>102</v>
      </c>
      <c r="E349" s="86" t="s">
        <v>58</v>
      </c>
      <c r="F349" s="89">
        <v>2310000</v>
      </c>
      <c r="G349" s="89">
        <v>2447671.29</v>
      </c>
      <c r="H349" s="89">
        <v>0</v>
      </c>
      <c r="I349" s="89">
        <v>0</v>
      </c>
      <c r="J349" s="89">
        <v>0</v>
      </c>
      <c r="K349" s="89">
        <v>0</v>
      </c>
      <c r="L349" s="89">
        <v>2447671.29</v>
      </c>
      <c r="M349" s="89"/>
      <c r="N349" s="97">
        <f t="shared" si="15"/>
        <v>1.059597961038961</v>
      </c>
      <c r="O349" s="97">
        <f t="shared" si="16"/>
        <v>1</v>
      </c>
      <c r="P349" s="97" t="e">
        <f t="shared" si="17"/>
        <v>#DIV/0!</v>
      </c>
      <c r="Q349" s="87"/>
    </row>
    <row r="350" spans="1:17" ht="25.5">
      <c r="A350" s="85" t="s">
        <v>185</v>
      </c>
      <c r="B350" s="86" t="s">
        <v>58</v>
      </c>
      <c r="C350" s="86" t="s">
        <v>691</v>
      </c>
      <c r="D350" s="86" t="s">
        <v>102</v>
      </c>
      <c r="E350" s="86" t="s">
        <v>99</v>
      </c>
      <c r="F350" s="89">
        <v>2310000</v>
      </c>
      <c r="G350" s="89">
        <v>2447671.29</v>
      </c>
      <c r="H350" s="89">
        <v>0</v>
      </c>
      <c r="I350" s="89">
        <v>0</v>
      </c>
      <c r="J350" s="89">
        <v>0</v>
      </c>
      <c r="K350" s="89">
        <v>0</v>
      </c>
      <c r="L350" s="89">
        <v>2447671.29</v>
      </c>
      <c r="M350" s="89"/>
      <c r="N350" s="97">
        <f t="shared" si="15"/>
        <v>1.059597961038961</v>
      </c>
      <c r="O350" s="97">
        <f t="shared" si="16"/>
        <v>1</v>
      </c>
      <c r="P350" s="97" t="e">
        <f t="shared" si="17"/>
        <v>#DIV/0!</v>
      </c>
      <c r="Q350" s="87"/>
    </row>
    <row r="351" spans="1:17" ht="114.75">
      <c r="A351" s="85" t="s">
        <v>300</v>
      </c>
      <c r="B351" s="86" t="s">
        <v>58</v>
      </c>
      <c r="C351" s="86" t="s">
        <v>691</v>
      </c>
      <c r="D351" s="86" t="s">
        <v>296</v>
      </c>
      <c r="E351" s="86" t="s">
        <v>58</v>
      </c>
      <c r="F351" s="89">
        <v>19200</v>
      </c>
      <c r="G351" s="89">
        <v>19200</v>
      </c>
      <c r="H351" s="89">
        <v>0</v>
      </c>
      <c r="I351" s="89">
        <v>0</v>
      </c>
      <c r="J351" s="89">
        <v>0</v>
      </c>
      <c r="K351" s="89">
        <v>0</v>
      </c>
      <c r="L351" s="89">
        <v>0</v>
      </c>
      <c r="M351" s="89"/>
      <c r="N351" s="97">
        <f t="shared" si="15"/>
        <v>0</v>
      </c>
      <c r="O351" s="97">
        <f t="shared" si="16"/>
        <v>0</v>
      </c>
      <c r="P351" s="97" t="e">
        <f t="shared" si="17"/>
        <v>#DIV/0!</v>
      </c>
      <c r="Q351" s="87"/>
    </row>
    <row r="352" spans="1:17" ht="25.5">
      <c r="A352" s="85" t="s">
        <v>185</v>
      </c>
      <c r="B352" s="86" t="s">
        <v>58</v>
      </c>
      <c r="C352" s="86" t="s">
        <v>691</v>
      </c>
      <c r="D352" s="86" t="s">
        <v>296</v>
      </c>
      <c r="E352" s="86" t="s">
        <v>99</v>
      </c>
      <c r="F352" s="89">
        <v>19200</v>
      </c>
      <c r="G352" s="89">
        <v>19200</v>
      </c>
      <c r="H352" s="89">
        <v>0</v>
      </c>
      <c r="I352" s="89">
        <v>0</v>
      </c>
      <c r="J352" s="89">
        <v>0</v>
      </c>
      <c r="K352" s="89">
        <v>0</v>
      </c>
      <c r="L352" s="89">
        <v>0</v>
      </c>
      <c r="M352" s="89"/>
      <c r="N352" s="97">
        <f t="shared" si="15"/>
        <v>0</v>
      </c>
      <c r="O352" s="97">
        <f t="shared" si="16"/>
        <v>0</v>
      </c>
      <c r="P352" s="97" t="e">
        <f t="shared" si="17"/>
        <v>#DIV/0!</v>
      </c>
      <c r="Q352" s="87"/>
    </row>
    <row r="353" spans="1:17">
      <c r="A353" s="85" t="s">
        <v>140</v>
      </c>
      <c r="B353" s="86" t="s">
        <v>58</v>
      </c>
      <c r="C353" s="86" t="s">
        <v>692</v>
      </c>
      <c r="D353" s="86" t="s">
        <v>78</v>
      </c>
      <c r="E353" s="86" t="s">
        <v>58</v>
      </c>
      <c r="F353" s="89">
        <v>2828000</v>
      </c>
      <c r="G353" s="89">
        <v>2410916.7999999998</v>
      </c>
      <c r="H353" s="89">
        <v>0</v>
      </c>
      <c r="I353" s="89">
        <v>0</v>
      </c>
      <c r="J353" s="89">
        <v>0</v>
      </c>
      <c r="K353" s="89">
        <v>0</v>
      </c>
      <c r="L353" s="89">
        <v>2382575.0299999998</v>
      </c>
      <c r="M353" s="89"/>
      <c r="N353" s="97">
        <f t="shared" si="15"/>
        <v>0.84249470650636482</v>
      </c>
      <c r="O353" s="97">
        <f t="shared" si="16"/>
        <v>0.98824440146586556</v>
      </c>
      <c r="P353" s="97" t="e">
        <f t="shared" si="17"/>
        <v>#DIV/0!</v>
      </c>
      <c r="Q353" s="87"/>
    </row>
    <row r="354" spans="1:17" ht="89.25">
      <c r="A354" s="85" t="s">
        <v>194</v>
      </c>
      <c r="B354" s="86" t="s">
        <v>58</v>
      </c>
      <c r="C354" s="86" t="s">
        <v>692</v>
      </c>
      <c r="D354" s="86" t="s">
        <v>535</v>
      </c>
      <c r="E354" s="86" t="s">
        <v>58</v>
      </c>
      <c r="F354" s="89">
        <v>0</v>
      </c>
      <c r="G354" s="89">
        <v>1230000</v>
      </c>
      <c r="H354" s="89">
        <v>0</v>
      </c>
      <c r="I354" s="89">
        <v>0</v>
      </c>
      <c r="J354" s="89">
        <v>0</v>
      </c>
      <c r="K354" s="89">
        <v>0</v>
      </c>
      <c r="L354" s="89">
        <v>1201658.23</v>
      </c>
      <c r="M354" s="89"/>
      <c r="N354" s="97" t="e">
        <f t="shared" si="15"/>
        <v>#DIV/0!</v>
      </c>
      <c r="O354" s="97">
        <f t="shared" si="16"/>
        <v>0.97695791056910564</v>
      </c>
      <c r="P354" s="97" t="e">
        <f t="shared" si="17"/>
        <v>#DIV/0!</v>
      </c>
      <c r="Q354" s="87"/>
    </row>
    <row r="355" spans="1:17" ht="38.25">
      <c r="A355" s="85" t="s">
        <v>201</v>
      </c>
      <c r="B355" s="86" t="s">
        <v>58</v>
      </c>
      <c r="C355" s="86" t="s">
        <v>692</v>
      </c>
      <c r="D355" s="86" t="s">
        <v>535</v>
      </c>
      <c r="E355" s="86" t="s">
        <v>76</v>
      </c>
      <c r="F355" s="89">
        <v>0</v>
      </c>
      <c r="G355" s="89">
        <v>1230000</v>
      </c>
      <c r="H355" s="89">
        <v>0</v>
      </c>
      <c r="I355" s="89">
        <v>0</v>
      </c>
      <c r="J355" s="89">
        <v>0</v>
      </c>
      <c r="K355" s="89">
        <v>0</v>
      </c>
      <c r="L355" s="89">
        <v>1201658.23</v>
      </c>
      <c r="M355" s="89"/>
      <c r="N355" s="97" t="e">
        <f t="shared" si="15"/>
        <v>#DIV/0!</v>
      </c>
      <c r="O355" s="97">
        <f t="shared" si="16"/>
        <v>0.97695791056910564</v>
      </c>
      <c r="P355" s="97" t="e">
        <f t="shared" si="17"/>
        <v>#DIV/0!</v>
      </c>
      <c r="Q355" s="87"/>
    </row>
    <row r="356" spans="1:17" ht="89.25">
      <c r="A356" s="85" t="s">
        <v>194</v>
      </c>
      <c r="B356" s="86" t="s">
        <v>58</v>
      </c>
      <c r="C356" s="86" t="s">
        <v>692</v>
      </c>
      <c r="D356" s="86" t="s">
        <v>67</v>
      </c>
      <c r="E356" s="86" t="s">
        <v>58</v>
      </c>
      <c r="F356" s="89">
        <v>1646000</v>
      </c>
      <c r="G356" s="89">
        <v>0</v>
      </c>
      <c r="H356" s="89">
        <v>0</v>
      </c>
      <c r="I356" s="89">
        <v>0</v>
      </c>
      <c r="J356" s="89">
        <v>0</v>
      </c>
      <c r="K356" s="89">
        <v>0</v>
      </c>
      <c r="L356" s="89">
        <v>0</v>
      </c>
      <c r="M356" s="89"/>
      <c r="N356" s="97">
        <f t="shared" si="15"/>
        <v>0</v>
      </c>
      <c r="O356" s="97" t="e">
        <f t="shared" si="16"/>
        <v>#DIV/0!</v>
      </c>
      <c r="P356" s="97" t="e">
        <f t="shared" si="17"/>
        <v>#DIV/0!</v>
      </c>
      <c r="Q356" s="87"/>
    </row>
    <row r="357" spans="1:17" ht="25.5">
      <c r="A357" s="85" t="s">
        <v>185</v>
      </c>
      <c r="B357" s="86" t="s">
        <v>58</v>
      </c>
      <c r="C357" s="86" t="s">
        <v>692</v>
      </c>
      <c r="D357" s="86" t="s">
        <v>67</v>
      </c>
      <c r="E357" s="86" t="s">
        <v>99</v>
      </c>
      <c r="F357" s="89">
        <v>1646000</v>
      </c>
      <c r="G357" s="89">
        <v>0</v>
      </c>
      <c r="H357" s="89">
        <v>0</v>
      </c>
      <c r="I357" s="89">
        <v>0</v>
      </c>
      <c r="J357" s="89">
        <v>0</v>
      </c>
      <c r="K357" s="89">
        <v>0</v>
      </c>
      <c r="L357" s="89">
        <v>0</v>
      </c>
      <c r="M357" s="89"/>
      <c r="N357" s="97">
        <f t="shared" si="15"/>
        <v>0</v>
      </c>
      <c r="O357" s="97" t="e">
        <f t="shared" si="16"/>
        <v>#DIV/0!</v>
      </c>
      <c r="P357" s="97" t="e">
        <f t="shared" si="17"/>
        <v>#DIV/0!</v>
      </c>
      <c r="Q357" s="87"/>
    </row>
    <row r="358" spans="1:17" ht="38.25">
      <c r="A358" s="85" t="s">
        <v>193</v>
      </c>
      <c r="B358" s="86" t="s">
        <v>58</v>
      </c>
      <c r="C358" s="86" t="s">
        <v>692</v>
      </c>
      <c r="D358" s="86" t="s">
        <v>534</v>
      </c>
      <c r="E358" s="86" t="s">
        <v>58</v>
      </c>
      <c r="F358" s="89">
        <v>0</v>
      </c>
      <c r="G358" s="89">
        <v>1180916.8</v>
      </c>
      <c r="H358" s="89">
        <v>0</v>
      </c>
      <c r="I358" s="89">
        <v>0</v>
      </c>
      <c r="J358" s="89">
        <v>0</v>
      </c>
      <c r="K358" s="89">
        <v>0</v>
      </c>
      <c r="L358" s="89">
        <v>1180916.8</v>
      </c>
      <c r="M358" s="89"/>
      <c r="N358" s="97" t="e">
        <f t="shared" si="15"/>
        <v>#DIV/0!</v>
      </c>
      <c r="O358" s="97">
        <f t="shared" si="16"/>
        <v>1</v>
      </c>
      <c r="P358" s="97" t="e">
        <f t="shared" si="17"/>
        <v>#DIV/0!</v>
      </c>
      <c r="Q358" s="87"/>
    </row>
    <row r="359" spans="1:17" ht="38.25">
      <c r="A359" s="85" t="s">
        <v>191</v>
      </c>
      <c r="B359" s="86" t="s">
        <v>58</v>
      </c>
      <c r="C359" s="86" t="s">
        <v>692</v>
      </c>
      <c r="D359" s="86" t="s">
        <v>534</v>
      </c>
      <c r="E359" s="86" t="s">
        <v>101</v>
      </c>
      <c r="F359" s="89">
        <v>0</v>
      </c>
      <c r="G359" s="89">
        <v>1180916.8</v>
      </c>
      <c r="H359" s="89">
        <v>0</v>
      </c>
      <c r="I359" s="89">
        <v>0</v>
      </c>
      <c r="J359" s="89">
        <v>0</v>
      </c>
      <c r="K359" s="89">
        <v>0</v>
      </c>
      <c r="L359" s="89">
        <v>1180916.8</v>
      </c>
      <c r="M359" s="89"/>
      <c r="N359" s="97" t="e">
        <f t="shared" si="15"/>
        <v>#DIV/0!</v>
      </c>
      <c r="O359" s="97">
        <f t="shared" si="16"/>
        <v>1</v>
      </c>
      <c r="P359" s="97" t="e">
        <f t="shared" si="17"/>
        <v>#DIV/0!</v>
      </c>
      <c r="Q359" s="87"/>
    </row>
    <row r="360" spans="1:17" ht="38.25">
      <c r="A360" s="85" t="s">
        <v>193</v>
      </c>
      <c r="B360" s="86" t="s">
        <v>58</v>
      </c>
      <c r="C360" s="86" t="s">
        <v>692</v>
      </c>
      <c r="D360" s="86" t="s">
        <v>238</v>
      </c>
      <c r="E360" s="86" t="s">
        <v>58</v>
      </c>
      <c r="F360" s="89">
        <v>1182000</v>
      </c>
      <c r="G360" s="89">
        <v>0</v>
      </c>
      <c r="H360" s="89">
        <v>0</v>
      </c>
      <c r="I360" s="89">
        <v>0</v>
      </c>
      <c r="J360" s="89">
        <v>0</v>
      </c>
      <c r="K360" s="89">
        <v>0</v>
      </c>
      <c r="L360" s="89">
        <v>0</v>
      </c>
      <c r="M360" s="89"/>
      <c r="N360" s="97">
        <f t="shared" si="15"/>
        <v>0</v>
      </c>
      <c r="O360" s="97" t="e">
        <f t="shared" si="16"/>
        <v>#DIV/0!</v>
      </c>
      <c r="P360" s="97" t="e">
        <f t="shared" si="17"/>
        <v>#DIV/0!</v>
      </c>
      <c r="Q360" s="87"/>
    </row>
    <row r="361" spans="1:17" ht="38.25">
      <c r="A361" s="85" t="s">
        <v>191</v>
      </c>
      <c r="B361" s="86" t="s">
        <v>58</v>
      </c>
      <c r="C361" s="86" t="s">
        <v>692</v>
      </c>
      <c r="D361" s="86" t="s">
        <v>238</v>
      </c>
      <c r="E361" s="86" t="s">
        <v>101</v>
      </c>
      <c r="F361" s="89">
        <v>1182000</v>
      </c>
      <c r="G361" s="89">
        <v>0</v>
      </c>
      <c r="H361" s="89">
        <v>0</v>
      </c>
      <c r="I361" s="89">
        <v>0</v>
      </c>
      <c r="J361" s="89">
        <v>0</v>
      </c>
      <c r="K361" s="89">
        <v>0</v>
      </c>
      <c r="L361" s="89">
        <v>0</v>
      </c>
      <c r="M361" s="89"/>
      <c r="N361" s="97">
        <f t="shared" si="15"/>
        <v>0</v>
      </c>
      <c r="O361" s="97" t="e">
        <f t="shared" si="16"/>
        <v>#DIV/0!</v>
      </c>
      <c r="P361" s="97" t="e">
        <f t="shared" si="17"/>
        <v>#DIV/0!</v>
      </c>
      <c r="Q361" s="87"/>
    </row>
    <row r="362" spans="1:17" ht="25.5">
      <c r="A362" s="85" t="s">
        <v>141</v>
      </c>
      <c r="B362" s="86" t="s">
        <v>58</v>
      </c>
      <c r="C362" s="86" t="s">
        <v>693</v>
      </c>
      <c r="D362" s="86" t="s">
        <v>78</v>
      </c>
      <c r="E362" s="86" t="s">
        <v>58</v>
      </c>
      <c r="F362" s="89">
        <v>37000</v>
      </c>
      <c r="G362" s="89">
        <v>1782880.97</v>
      </c>
      <c r="H362" s="89">
        <v>0</v>
      </c>
      <c r="I362" s="89">
        <v>0</v>
      </c>
      <c r="J362" s="89">
        <v>0</v>
      </c>
      <c r="K362" s="89">
        <v>0</v>
      </c>
      <c r="L362" s="89">
        <v>1547839.18</v>
      </c>
      <c r="M362" s="89"/>
      <c r="N362" s="97">
        <f t="shared" si="15"/>
        <v>41.833491351351348</v>
      </c>
      <c r="O362" s="97">
        <f t="shared" si="16"/>
        <v>0.86816742454769702</v>
      </c>
      <c r="P362" s="97" t="e">
        <f t="shared" si="17"/>
        <v>#DIV/0!</v>
      </c>
      <c r="Q362" s="87"/>
    </row>
    <row r="363" spans="1:17" ht="25.5">
      <c r="A363" s="85" t="s">
        <v>694</v>
      </c>
      <c r="B363" s="86" t="s">
        <v>58</v>
      </c>
      <c r="C363" s="86" t="s">
        <v>693</v>
      </c>
      <c r="D363" s="86" t="s">
        <v>533</v>
      </c>
      <c r="E363" s="86" t="s">
        <v>58</v>
      </c>
      <c r="F363" s="89">
        <v>0</v>
      </c>
      <c r="G363" s="89">
        <v>673433.07</v>
      </c>
      <c r="H363" s="89">
        <v>0</v>
      </c>
      <c r="I363" s="89">
        <v>0</v>
      </c>
      <c r="J363" s="89">
        <v>0</v>
      </c>
      <c r="K363" s="89">
        <v>0</v>
      </c>
      <c r="L363" s="89">
        <v>673343.57</v>
      </c>
      <c r="M363" s="89"/>
      <c r="N363" s="97" t="e">
        <f t="shared" si="15"/>
        <v>#DIV/0!</v>
      </c>
      <c r="O363" s="97">
        <f t="shared" si="16"/>
        <v>0.99986709889373271</v>
      </c>
      <c r="P363" s="97" t="e">
        <f t="shared" si="17"/>
        <v>#DIV/0!</v>
      </c>
      <c r="Q363" s="87"/>
    </row>
    <row r="364" spans="1:17" ht="38.25">
      <c r="A364" s="85" t="s">
        <v>177</v>
      </c>
      <c r="B364" s="86" t="s">
        <v>58</v>
      </c>
      <c r="C364" s="86" t="s">
        <v>693</v>
      </c>
      <c r="D364" s="86" t="s">
        <v>533</v>
      </c>
      <c r="E364" s="86" t="s">
        <v>89</v>
      </c>
      <c r="F364" s="89">
        <v>0</v>
      </c>
      <c r="G364" s="89">
        <v>673433.07</v>
      </c>
      <c r="H364" s="89">
        <v>0</v>
      </c>
      <c r="I364" s="89">
        <v>0</v>
      </c>
      <c r="J364" s="89">
        <v>0</v>
      </c>
      <c r="K364" s="89">
        <v>0</v>
      </c>
      <c r="L364" s="89">
        <v>673343.57</v>
      </c>
      <c r="M364" s="89"/>
      <c r="N364" s="97" t="e">
        <f t="shared" si="15"/>
        <v>#DIV/0!</v>
      </c>
      <c r="O364" s="97">
        <f t="shared" si="16"/>
        <v>0.99986709889373271</v>
      </c>
      <c r="P364" s="97" t="e">
        <f t="shared" si="17"/>
        <v>#DIV/0!</v>
      </c>
      <c r="Q364" s="87"/>
    </row>
    <row r="365" spans="1:17" ht="38.25">
      <c r="A365" s="85" t="s">
        <v>695</v>
      </c>
      <c r="B365" s="86" t="s">
        <v>58</v>
      </c>
      <c r="C365" s="86" t="s">
        <v>693</v>
      </c>
      <c r="D365" s="86" t="s">
        <v>532</v>
      </c>
      <c r="E365" s="86" t="s">
        <v>58</v>
      </c>
      <c r="F365" s="89">
        <v>0</v>
      </c>
      <c r="G365" s="89">
        <v>359960.25</v>
      </c>
      <c r="H365" s="89">
        <v>0</v>
      </c>
      <c r="I365" s="89">
        <v>0</v>
      </c>
      <c r="J365" s="89">
        <v>0</v>
      </c>
      <c r="K365" s="89">
        <v>0</v>
      </c>
      <c r="L365" s="89">
        <v>276219.25</v>
      </c>
      <c r="M365" s="89"/>
      <c r="N365" s="97" t="e">
        <f t="shared" si="15"/>
        <v>#DIV/0!</v>
      </c>
      <c r="O365" s="97">
        <f t="shared" si="16"/>
        <v>0.76736042382457503</v>
      </c>
      <c r="P365" s="97" t="e">
        <f t="shared" si="17"/>
        <v>#DIV/0!</v>
      </c>
      <c r="Q365" s="87"/>
    </row>
    <row r="366" spans="1:17" ht="38.25">
      <c r="A366" s="85" t="s">
        <v>177</v>
      </c>
      <c r="B366" s="86" t="s">
        <v>58</v>
      </c>
      <c r="C366" s="86" t="s">
        <v>693</v>
      </c>
      <c r="D366" s="86" t="s">
        <v>532</v>
      </c>
      <c r="E366" s="86" t="s">
        <v>89</v>
      </c>
      <c r="F366" s="89">
        <v>0</v>
      </c>
      <c r="G366" s="89">
        <v>359960.25</v>
      </c>
      <c r="H366" s="89">
        <v>0</v>
      </c>
      <c r="I366" s="89">
        <v>0</v>
      </c>
      <c r="J366" s="89">
        <v>0</v>
      </c>
      <c r="K366" s="89">
        <v>0</v>
      </c>
      <c r="L366" s="89">
        <v>276219.25</v>
      </c>
      <c r="M366" s="89"/>
      <c r="N366" s="97" t="e">
        <f t="shared" si="15"/>
        <v>#DIV/0!</v>
      </c>
      <c r="O366" s="97">
        <f t="shared" si="16"/>
        <v>0.76736042382457503</v>
      </c>
      <c r="P366" s="97" t="e">
        <f t="shared" si="17"/>
        <v>#DIV/0!</v>
      </c>
      <c r="Q366" s="87"/>
    </row>
    <row r="367" spans="1:17" ht="25.5">
      <c r="A367" s="85" t="s">
        <v>696</v>
      </c>
      <c r="B367" s="86" t="s">
        <v>58</v>
      </c>
      <c r="C367" s="86" t="s">
        <v>693</v>
      </c>
      <c r="D367" s="86" t="s">
        <v>316</v>
      </c>
      <c r="E367" s="86" t="s">
        <v>58</v>
      </c>
      <c r="F367" s="89">
        <v>2000</v>
      </c>
      <c r="G367" s="89">
        <v>507487.65</v>
      </c>
      <c r="H367" s="89">
        <v>0</v>
      </c>
      <c r="I367" s="89">
        <v>0</v>
      </c>
      <c r="J367" s="89">
        <v>0</v>
      </c>
      <c r="K367" s="89">
        <v>0</v>
      </c>
      <c r="L367" s="89">
        <v>489576.36</v>
      </c>
      <c r="M367" s="89"/>
      <c r="N367" s="97">
        <f t="shared" si="15"/>
        <v>244.78817999999998</v>
      </c>
      <c r="O367" s="97">
        <f t="shared" si="16"/>
        <v>0.96470595885436816</v>
      </c>
      <c r="P367" s="97" t="e">
        <f t="shared" si="17"/>
        <v>#DIV/0!</v>
      </c>
      <c r="Q367" s="87"/>
    </row>
    <row r="368" spans="1:17" ht="38.25">
      <c r="A368" s="85" t="s">
        <v>177</v>
      </c>
      <c r="B368" s="86" t="s">
        <v>58</v>
      </c>
      <c r="C368" s="86" t="s">
        <v>693</v>
      </c>
      <c r="D368" s="86" t="s">
        <v>316</v>
      </c>
      <c r="E368" s="86" t="s">
        <v>89</v>
      </c>
      <c r="F368" s="89">
        <v>2000</v>
      </c>
      <c r="G368" s="89">
        <v>277987.65000000002</v>
      </c>
      <c r="H368" s="89">
        <v>0</v>
      </c>
      <c r="I368" s="89">
        <v>0</v>
      </c>
      <c r="J368" s="89">
        <v>0</v>
      </c>
      <c r="K368" s="89">
        <v>0</v>
      </c>
      <c r="L368" s="89">
        <v>260076.36</v>
      </c>
      <c r="M368" s="89"/>
      <c r="N368" s="97">
        <f t="shared" si="15"/>
        <v>130.03817999999998</v>
      </c>
      <c r="O368" s="97">
        <f t="shared" si="16"/>
        <v>0.93556803692538126</v>
      </c>
      <c r="P368" s="97" t="e">
        <f t="shared" si="17"/>
        <v>#DIV/0!</v>
      </c>
      <c r="Q368" s="87"/>
    </row>
    <row r="369" spans="1:17" ht="25.5">
      <c r="A369" s="85" t="s">
        <v>185</v>
      </c>
      <c r="B369" s="86" t="s">
        <v>58</v>
      </c>
      <c r="C369" s="86" t="s">
        <v>693</v>
      </c>
      <c r="D369" s="86" t="s">
        <v>316</v>
      </c>
      <c r="E369" s="86" t="s">
        <v>99</v>
      </c>
      <c r="F369" s="89">
        <v>0</v>
      </c>
      <c r="G369" s="89">
        <v>229500</v>
      </c>
      <c r="H369" s="89">
        <v>0</v>
      </c>
      <c r="I369" s="89">
        <v>0</v>
      </c>
      <c r="J369" s="89">
        <v>0</v>
      </c>
      <c r="K369" s="89">
        <v>0</v>
      </c>
      <c r="L369" s="89">
        <v>229500</v>
      </c>
      <c r="M369" s="89"/>
      <c r="N369" s="97" t="e">
        <f t="shared" si="15"/>
        <v>#DIV/0!</v>
      </c>
      <c r="O369" s="97">
        <f t="shared" si="16"/>
        <v>1</v>
      </c>
      <c r="P369" s="97" t="e">
        <f t="shared" si="17"/>
        <v>#DIV/0!</v>
      </c>
      <c r="Q369" s="87"/>
    </row>
    <row r="370" spans="1:17" ht="25.5">
      <c r="A370" s="85" t="s">
        <v>697</v>
      </c>
      <c r="B370" s="86" t="s">
        <v>58</v>
      </c>
      <c r="C370" s="86" t="s">
        <v>693</v>
      </c>
      <c r="D370" s="86" t="s">
        <v>531</v>
      </c>
      <c r="E370" s="86" t="s">
        <v>58</v>
      </c>
      <c r="F370" s="89">
        <v>0</v>
      </c>
      <c r="G370" s="89">
        <v>200000</v>
      </c>
      <c r="H370" s="89">
        <v>0</v>
      </c>
      <c r="I370" s="89">
        <v>0</v>
      </c>
      <c r="J370" s="89">
        <v>0</v>
      </c>
      <c r="K370" s="89">
        <v>0</v>
      </c>
      <c r="L370" s="89">
        <v>68700</v>
      </c>
      <c r="M370" s="89"/>
      <c r="N370" s="97" t="e">
        <f t="shared" si="15"/>
        <v>#DIV/0!</v>
      </c>
      <c r="O370" s="97">
        <f t="shared" si="16"/>
        <v>0.34350000000000003</v>
      </c>
      <c r="P370" s="97" t="e">
        <f t="shared" si="17"/>
        <v>#DIV/0!</v>
      </c>
      <c r="Q370" s="87"/>
    </row>
    <row r="371" spans="1:17" ht="38.25">
      <c r="A371" s="85" t="s">
        <v>177</v>
      </c>
      <c r="B371" s="86" t="s">
        <v>58</v>
      </c>
      <c r="C371" s="86" t="s">
        <v>693</v>
      </c>
      <c r="D371" s="86" t="s">
        <v>531</v>
      </c>
      <c r="E371" s="86" t="s">
        <v>89</v>
      </c>
      <c r="F371" s="89">
        <v>0</v>
      </c>
      <c r="G371" s="89">
        <v>200000</v>
      </c>
      <c r="H371" s="89">
        <v>0</v>
      </c>
      <c r="I371" s="89">
        <v>0</v>
      </c>
      <c r="J371" s="89">
        <v>0</v>
      </c>
      <c r="K371" s="89">
        <v>0</v>
      </c>
      <c r="L371" s="89">
        <v>68700</v>
      </c>
      <c r="M371" s="89"/>
      <c r="N371" s="97" t="e">
        <f t="shared" si="15"/>
        <v>#DIV/0!</v>
      </c>
      <c r="O371" s="97">
        <f t="shared" si="16"/>
        <v>0.34350000000000003</v>
      </c>
      <c r="P371" s="97" t="e">
        <f t="shared" si="17"/>
        <v>#DIV/0!</v>
      </c>
      <c r="Q371" s="87"/>
    </row>
    <row r="372" spans="1:17" ht="25.5">
      <c r="A372" s="85" t="s">
        <v>195</v>
      </c>
      <c r="B372" s="86" t="s">
        <v>58</v>
      </c>
      <c r="C372" s="86" t="s">
        <v>693</v>
      </c>
      <c r="D372" s="86" t="s">
        <v>98</v>
      </c>
      <c r="E372" s="86" t="s">
        <v>58</v>
      </c>
      <c r="F372" s="89">
        <v>17000</v>
      </c>
      <c r="G372" s="89">
        <v>17000</v>
      </c>
      <c r="H372" s="89">
        <v>0</v>
      </c>
      <c r="I372" s="89">
        <v>0</v>
      </c>
      <c r="J372" s="89">
        <v>0</v>
      </c>
      <c r="K372" s="89">
        <v>0</v>
      </c>
      <c r="L372" s="89">
        <v>17000</v>
      </c>
      <c r="M372" s="89"/>
      <c r="N372" s="97">
        <f t="shared" si="15"/>
        <v>1</v>
      </c>
      <c r="O372" s="97">
        <f t="shared" si="16"/>
        <v>1</v>
      </c>
      <c r="P372" s="97" t="e">
        <f t="shared" si="17"/>
        <v>#DIV/0!</v>
      </c>
      <c r="Q372" s="87"/>
    </row>
    <row r="373" spans="1:17" ht="38.25">
      <c r="A373" s="85" t="s">
        <v>177</v>
      </c>
      <c r="B373" s="86" t="s">
        <v>58</v>
      </c>
      <c r="C373" s="86" t="s">
        <v>693</v>
      </c>
      <c r="D373" s="86" t="s">
        <v>98</v>
      </c>
      <c r="E373" s="86" t="s">
        <v>89</v>
      </c>
      <c r="F373" s="89">
        <v>17000</v>
      </c>
      <c r="G373" s="89">
        <v>17000</v>
      </c>
      <c r="H373" s="89">
        <v>0</v>
      </c>
      <c r="I373" s="89">
        <v>0</v>
      </c>
      <c r="J373" s="89">
        <v>0</v>
      </c>
      <c r="K373" s="89">
        <v>0</v>
      </c>
      <c r="L373" s="89">
        <v>17000</v>
      </c>
      <c r="M373" s="89"/>
      <c r="N373" s="97">
        <f t="shared" si="15"/>
        <v>1</v>
      </c>
      <c r="O373" s="97">
        <f t="shared" si="16"/>
        <v>1</v>
      </c>
      <c r="P373" s="97" t="e">
        <f t="shared" si="17"/>
        <v>#DIV/0!</v>
      </c>
      <c r="Q373" s="87"/>
    </row>
    <row r="374" spans="1:17" ht="25.5">
      <c r="A374" s="85" t="s">
        <v>196</v>
      </c>
      <c r="B374" s="86" t="s">
        <v>58</v>
      </c>
      <c r="C374" s="86" t="s">
        <v>693</v>
      </c>
      <c r="D374" s="86" t="s">
        <v>97</v>
      </c>
      <c r="E374" s="86" t="s">
        <v>58</v>
      </c>
      <c r="F374" s="89">
        <v>18000</v>
      </c>
      <c r="G374" s="89">
        <v>18000</v>
      </c>
      <c r="H374" s="89">
        <v>0</v>
      </c>
      <c r="I374" s="89">
        <v>0</v>
      </c>
      <c r="J374" s="89">
        <v>0</v>
      </c>
      <c r="K374" s="89">
        <v>0</v>
      </c>
      <c r="L374" s="89">
        <v>18000</v>
      </c>
      <c r="M374" s="89"/>
      <c r="N374" s="97">
        <f t="shared" si="15"/>
        <v>1</v>
      </c>
      <c r="O374" s="97">
        <f t="shared" si="16"/>
        <v>1</v>
      </c>
      <c r="P374" s="97" t="e">
        <f t="shared" si="17"/>
        <v>#DIV/0!</v>
      </c>
      <c r="Q374" s="87"/>
    </row>
    <row r="375" spans="1:17" ht="38.25">
      <c r="A375" s="85" t="s">
        <v>177</v>
      </c>
      <c r="B375" s="86" t="s">
        <v>58</v>
      </c>
      <c r="C375" s="86" t="s">
        <v>693</v>
      </c>
      <c r="D375" s="86" t="s">
        <v>97</v>
      </c>
      <c r="E375" s="86" t="s">
        <v>89</v>
      </c>
      <c r="F375" s="89">
        <v>18000</v>
      </c>
      <c r="G375" s="89">
        <v>18000</v>
      </c>
      <c r="H375" s="89">
        <v>0</v>
      </c>
      <c r="I375" s="89">
        <v>0</v>
      </c>
      <c r="J375" s="89">
        <v>0</v>
      </c>
      <c r="K375" s="89">
        <v>0</v>
      </c>
      <c r="L375" s="89">
        <v>18000</v>
      </c>
      <c r="M375" s="89"/>
      <c r="N375" s="97">
        <f t="shared" si="15"/>
        <v>1</v>
      </c>
      <c r="O375" s="97">
        <f t="shared" si="16"/>
        <v>1</v>
      </c>
      <c r="P375" s="97" t="e">
        <f t="shared" si="17"/>
        <v>#DIV/0!</v>
      </c>
      <c r="Q375" s="87"/>
    </row>
    <row r="376" spans="1:17" ht="51">
      <c r="A376" s="85" t="s">
        <v>698</v>
      </c>
      <c r="B376" s="86" t="s">
        <v>58</v>
      </c>
      <c r="C376" s="86" t="s">
        <v>693</v>
      </c>
      <c r="D376" s="86" t="s">
        <v>530</v>
      </c>
      <c r="E376" s="86" t="s">
        <v>58</v>
      </c>
      <c r="F376" s="89">
        <v>0</v>
      </c>
      <c r="G376" s="89">
        <v>2000</v>
      </c>
      <c r="H376" s="89">
        <v>0</v>
      </c>
      <c r="I376" s="89">
        <v>0</v>
      </c>
      <c r="J376" s="89">
        <v>0</v>
      </c>
      <c r="K376" s="89">
        <v>0</v>
      </c>
      <c r="L376" s="89">
        <v>2000</v>
      </c>
      <c r="M376" s="89"/>
      <c r="N376" s="97" t="e">
        <f t="shared" si="15"/>
        <v>#DIV/0!</v>
      </c>
      <c r="O376" s="97">
        <f t="shared" si="16"/>
        <v>1</v>
      </c>
      <c r="P376" s="97" t="e">
        <f t="shared" si="17"/>
        <v>#DIV/0!</v>
      </c>
      <c r="Q376" s="87"/>
    </row>
    <row r="377" spans="1:17" ht="38.25">
      <c r="A377" s="85" t="s">
        <v>177</v>
      </c>
      <c r="B377" s="86" t="s">
        <v>58</v>
      </c>
      <c r="C377" s="86" t="s">
        <v>693</v>
      </c>
      <c r="D377" s="86" t="s">
        <v>530</v>
      </c>
      <c r="E377" s="86" t="s">
        <v>89</v>
      </c>
      <c r="F377" s="89">
        <v>0</v>
      </c>
      <c r="G377" s="89">
        <v>2000</v>
      </c>
      <c r="H377" s="89">
        <v>0</v>
      </c>
      <c r="I377" s="89">
        <v>0</v>
      </c>
      <c r="J377" s="89">
        <v>0</v>
      </c>
      <c r="K377" s="89">
        <v>0</v>
      </c>
      <c r="L377" s="89">
        <v>2000</v>
      </c>
      <c r="M377" s="89"/>
      <c r="N377" s="97" t="e">
        <f t="shared" si="15"/>
        <v>#DIV/0!</v>
      </c>
      <c r="O377" s="97">
        <f t="shared" si="16"/>
        <v>1</v>
      </c>
      <c r="P377" s="97" t="e">
        <f t="shared" si="17"/>
        <v>#DIV/0!</v>
      </c>
      <c r="Q377" s="87"/>
    </row>
    <row r="378" spans="1:17" ht="25.5">
      <c r="A378" s="85" t="s">
        <v>699</v>
      </c>
      <c r="B378" s="86" t="s">
        <v>58</v>
      </c>
      <c r="C378" s="86" t="s">
        <v>693</v>
      </c>
      <c r="D378" s="86" t="s">
        <v>529</v>
      </c>
      <c r="E378" s="86" t="s">
        <v>58</v>
      </c>
      <c r="F378" s="89">
        <v>0</v>
      </c>
      <c r="G378" s="89">
        <v>5000</v>
      </c>
      <c r="H378" s="89">
        <v>0</v>
      </c>
      <c r="I378" s="89">
        <v>0</v>
      </c>
      <c r="J378" s="89">
        <v>0</v>
      </c>
      <c r="K378" s="89">
        <v>0</v>
      </c>
      <c r="L378" s="89">
        <v>3000</v>
      </c>
      <c r="M378" s="89"/>
      <c r="N378" s="97" t="e">
        <f t="shared" si="15"/>
        <v>#DIV/0!</v>
      </c>
      <c r="O378" s="97">
        <f t="shared" si="16"/>
        <v>0.6</v>
      </c>
      <c r="P378" s="97" t="e">
        <f t="shared" si="17"/>
        <v>#DIV/0!</v>
      </c>
      <c r="Q378" s="87"/>
    </row>
    <row r="379" spans="1:17" ht="25.5">
      <c r="A379" s="85" t="s">
        <v>185</v>
      </c>
      <c r="B379" s="86" t="s">
        <v>58</v>
      </c>
      <c r="C379" s="86" t="s">
        <v>693</v>
      </c>
      <c r="D379" s="86" t="s">
        <v>529</v>
      </c>
      <c r="E379" s="86" t="s">
        <v>99</v>
      </c>
      <c r="F379" s="89">
        <v>0</v>
      </c>
      <c r="G379" s="89">
        <v>5000</v>
      </c>
      <c r="H379" s="89">
        <v>0</v>
      </c>
      <c r="I379" s="89">
        <v>0</v>
      </c>
      <c r="J379" s="89">
        <v>0</v>
      </c>
      <c r="K379" s="89">
        <v>0</v>
      </c>
      <c r="L379" s="89">
        <v>3000</v>
      </c>
      <c r="M379" s="89"/>
      <c r="N379" s="97" t="e">
        <f t="shared" si="15"/>
        <v>#DIV/0!</v>
      </c>
      <c r="O379" s="97">
        <f t="shared" si="16"/>
        <v>0.6</v>
      </c>
      <c r="P379" s="97" t="e">
        <f t="shared" si="17"/>
        <v>#DIV/0!</v>
      </c>
      <c r="Q379" s="87"/>
    </row>
    <row r="380" spans="1:17">
      <c r="A380" s="85" t="s">
        <v>142</v>
      </c>
      <c r="B380" s="86" t="s">
        <v>58</v>
      </c>
      <c r="C380" s="86" t="s">
        <v>700</v>
      </c>
      <c r="D380" s="86" t="s">
        <v>78</v>
      </c>
      <c r="E380" s="86" t="s">
        <v>58</v>
      </c>
      <c r="F380" s="89">
        <v>1027545.46</v>
      </c>
      <c r="G380" s="89">
        <v>679451.34</v>
      </c>
      <c r="H380" s="89">
        <v>0</v>
      </c>
      <c r="I380" s="89">
        <v>0</v>
      </c>
      <c r="J380" s="89">
        <v>0</v>
      </c>
      <c r="K380" s="89">
        <v>0</v>
      </c>
      <c r="L380" s="89">
        <v>575669.64</v>
      </c>
      <c r="M380" s="89">
        <v>879500</v>
      </c>
      <c r="N380" s="97">
        <f t="shared" si="15"/>
        <v>0.56023763659079384</v>
      </c>
      <c r="O380" s="97">
        <f t="shared" si="16"/>
        <v>0.84725661148891107</v>
      </c>
      <c r="P380" s="97">
        <f t="shared" si="17"/>
        <v>0.65454194428652646</v>
      </c>
      <c r="Q380" s="87"/>
    </row>
    <row r="381" spans="1:17">
      <c r="A381" s="85" t="s">
        <v>143</v>
      </c>
      <c r="B381" s="86" t="s">
        <v>58</v>
      </c>
      <c r="C381" s="86" t="s">
        <v>701</v>
      </c>
      <c r="D381" s="86" t="s">
        <v>78</v>
      </c>
      <c r="E381" s="86" t="s">
        <v>58</v>
      </c>
      <c r="F381" s="89">
        <v>1027545.46</v>
      </c>
      <c r="G381" s="89">
        <v>679451.34</v>
      </c>
      <c r="H381" s="89">
        <v>0</v>
      </c>
      <c r="I381" s="89">
        <v>0</v>
      </c>
      <c r="J381" s="89">
        <v>0</v>
      </c>
      <c r="K381" s="89">
        <v>0</v>
      </c>
      <c r="L381" s="89">
        <v>575669.64</v>
      </c>
      <c r="M381" s="89"/>
      <c r="N381" s="97">
        <f t="shared" si="15"/>
        <v>0.56023763659079384</v>
      </c>
      <c r="O381" s="97">
        <f t="shared" si="16"/>
        <v>0.84725661148891107</v>
      </c>
      <c r="P381" s="97" t="e">
        <f t="shared" si="17"/>
        <v>#DIV/0!</v>
      </c>
      <c r="Q381" s="87"/>
    </row>
    <row r="382" spans="1:17" ht="140.25">
      <c r="A382" s="85" t="s">
        <v>197</v>
      </c>
      <c r="B382" s="86" t="s">
        <v>58</v>
      </c>
      <c r="C382" s="86" t="s">
        <v>701</v>
      </c>
      <c r="D382" s="86" t="s">
        <v>63</v>
      </c>
      <c r="E382" s="86" t="s">
        <v>58</v>
      </c>
      <c r="F382" s="89">
        <v>153000</v>
      </c>
      <c r="G382" s="89">
        <v>153000</v>
      </c>
      <c r="H382" s="89">
        <v>0</v>
      </c>
      <c r="I382" s="89">
        <v>0</v>
      </c>
      <c r="J382" s="89">
        <v>0</v>
      </c>
      <c r="K382" s="89">
        <v>0</v>
      </c>
      <c r="L382" s="89">
        <v>153000</v>
      </c>
      <c r="M382" s="89"/>
      <c r="N382" s="97">
        <f t="shared" si="15"/>
        <v>1</v>
      </c>
      <c r="O382" s="97">
        <f t="shared" si="16"/>
        <v>1</v>
      </c>
      <c r="P382" s="97" t="e">
        <f t="shared" si="17"/>
        <v>#DIV/0!</v>
      </c>
      <c r="Q382" s="87"/>
    </row>
    <row r="383" spans="1:17" ht="89.25">
      <c r="A383" s="85" t="s">
        <v>600</v>
      </c>
      <c r="B383" s="86" t="s">
        <v>58</v>
      </c>
      <c r="C383" s="86" t="s">
        <v>701</v>
      </c>
      <c r="D383" s="86" t="s">
        <v>63</v>
      </c>
      <c r="E383" s="86" t="s">
        <v>94</v>
      </c>
      <c r="F383" s="89">
        <v>150000</v>
      </c>
      <c r="G383" s="89">
        <v>112500</v>
      </c>
      <c r="H383" s="89">
        <v>0</v>
      </c>
      <c r="I383" s="89">
        <v>0</v>
      </c>
      <c r="J383" s="89">
        <v>0</v>
      </c>
      <c r="K383" s="89">
        <v>0</v>
      </c>
      <c r="L383" s="89">
        <v>112500</v>
      </c>
      <c r="M383" s="89"/>
      <c r="N383" s="97">
        <f t="shared" si="15"/>
        <v>0.75</v>
      </c>
      <c r="O383" s="97">
        <f t="shared" si="16"/>
        <v>1</v>
      </c>
      <c r="P383" s="97" t="e">
        <f t="shared" si="17"/>
        <v>#DIV/0!</v>
      </c>
      <c r="Q383" s="87"/>
    </row>
    <row r="384" spans="1:17" ht="38.25">
      <c r="A384" s="85" t="s">
        <v>177</v>
      </c>
      <c r="B384" s="86" t="s">
        <v>58</v>
      </c>
      <c r="C384" s="86" t="s">
        <v>701</v>
      </c>
      <c r="D384" s="86" t="s">
        <v>63</v>
      </c>
      <c r="E384" s="86" t="s">
        <v>89</v>
      </c>
      <c r="F384" s="89">
        <v>3000</v>
      </c>
      <c r="G384" s="89">
        <v>40500</v>
      </c>
      <c r="H384" s="89">
        <v>0</v>
      </c>
      <c r="I384" s="89">
        <v>0</v>
      </c>
      <c r="J384" s="89">
        <v>0</v>
      </c>
      <c r="K384" s="89">
        <v>0</v>
      </c>
      <c r="L384" s="89">
        <v>40500</v>
      </c>
      <c r="M384" s="89"/>
      <c r="N384" s="97">
        <f t="shared" si="15"/>
        <v>13.5</v>
      </c>
      <c r="O384" s="97">
        <f t="shared" si="16"/>
        <v>1</v>
      </c>
      <c r="P384" s="97" t="e">
        <f t="shared" si="17"/>
        <v>#DIV/0!</v>
      </c>
      <c r="Q384" s="87"/>
    </row>
    <row r="385" spans="1:17" ht="140.25">
      <c r="A385" s="85" t="s">
        <v>198</v>
      </c>
      <c r="B385" s="86" t="s">
        <v>58</v>
      </c>
      <c r="C385" s="86" t="s">
        <v>701</v>
      </c>
      <c r="D385" s="86" t="s">
        <v>56</v>
      </c>
      <c r="E385" s="86" t="s">
        <v>58</v>
      </c>
      <c r="F385" s="89">
        <v>1545.46</v>
      </c>
      <c r="G385" s="89">
        <v>1545.46</v>
      </c>
      <c r="H385" s="89">
        <v>0</v>
      </c>
      <c r="I385" s="89">
        <v>0</v>
      </c>
      <c r="J385" s="89">
        <v>0</v>
      </c>
      <c r="K385" s="89">
        <v>0</v>
      </c>
      <c r="L385" s="89">
        <v>1545.46</v>
      </c>
      <c r="M385" s="89"/>
      <c r="N385" s="97">
        <f t="shared" si="15"/>
        <v>1</v>
      </c>
      <c r="O385" s="97">
        <f t="shared" si="16"/>
        <v>1</v>
      </c>
      <c r="P385" s="97" t="e">
        <f t="shared" si="17"/>
        <v>#DIV/0!</v>
      </c>
      <c r="Q385" s="87"/>
    </row>
    <row r="386" spans="1:17" ht="38.25">
      <c r="A386" s="85" t="s">
        <v>177</v>
      </c>
      <c r="B386" s="86" t="s">
        <v>58</v>
      </c>
      <c r="C386" s="86" t="s">
        <v>701</v>
      </c>
      <c r="D386" s="86" t="s">
        <v>56</v>
      </c>
      <c r="E386" s="86" t="s">
        <v>89</v>
      </c>
      <c r="F386" s="89">
        <v>1545.46</v>
      </c>
      <c r="G386" s="89">
        <v>1545.46</v>
      </c>
      <c r="H386" s="89">
        <v>0</v>
      </c>
      <c r="I386" s="89">
        <v>0</v>
      </c>
      <c r="J386" s="89">
        <v>0</v>
      </c>
      <c r="K386" s="89">
        <v>0</v>
      </c>
      <c r="L386" s="89">
        <v>1545.46</v>
      </c>
      <c r="M386" s="89"/>
      <c r="N386" s="97">
        <f t="shared" si="15"/>
        <v>1</v>
      </c>
      <c r="O386" s="97">
        <f t="shared" si="16"/>
        <v>1</v>
      </c>
      <c r="P386" s="97" t="e">
        <f t="shared" si="17"/>
        <v>#DIV/0!</v>
      </c>
      <c r="Q386" s="87"/>
    </row>
    <row r="387" spans="1:17" ht="25.5">
      <c r="A387" s="85" t="s">
        <v>199</v>
      </c>
      <c r="B387" s="86" t="s">
        <v>58</v>
      </c>
      <c r="C387" s="86" t="s">
        <v>701</v>
      </c>
      <c r="D387" s="86" t="s">
        <v>95</v>
      </c>
      <c r="E387" s="86" t="s">
        <v>58</v>
      </c>
      <c r="F387" s="89">
        <v>873000</v>
      </c>
      <c r="G387" s="89">
        <v>524905.88</v>
      </c>
      <c r="H387" s="89">
        <v>0</v>
      </c>
      <c r="I387" s="89">
        <v>0</v>
      </c>
      <c r="J387" s="89">
        <v>0</v>
      </c>
      <c r="K387" s="89">
        <v>0</v>
      </c>
      <c r="L387" s="89">
        <v>421124.18</v>
      </c>
      <c r="M387" s="89"/>
      <c r="N387" s="97">
        <f t="shared" si="15"/>
        <v>0.48238737686139749</v>
      </c>
      <c r="O387" s="97">
        <f t="shared" si="16"/>
        <v>0.80228512585913492</v>
      </c>
      <c r="P387" s="97" t="e">
        <f t="shared" si="17"/>
        <v>#DIV/0!</v>
      </c>
      <c r="Q387" s="87"/>
    </row>
    <row r="388" spans="1:17" ht="89.25">
      <c r="A388" s="85" t="s">
        <v>600</v>
      </c>
      <c r="B388" s="86" t="s">
        <v>58</v>
      </c>
      <c r="C388" s="86" t="s">
        <v>701</v>
      </c>
      <c r="D388" s="86" t="s">
        <v>95</v>
      </c>
      <c r="E388" s="86" t="s">
        <v>94</v>
      </c>
      <c r="F388" s="89">
        <v>873000</v>
      </c>
      <c r="G388" s="89">
        <v>154905.88</v>
      </c>
      <c r="H388" s="89">
        <v>0</v>
      </c>
      <c r="I388" s="89">
        <v>0</v>
      </c>
      <c r="J388" s="89">
        <v>0</v>
      </c>
      <c r="K388" s="89">
        <v>0</v>
      </c>
      <c r="L388" s="89">
        <v>119100</v>
      </c>
      <c r="M388" s="89"/>
      <c r="N388" s="97">
        <f t="shared" si="15"/>
        <v>0.13642611683848796</v>
      </c>
      <c r="O388" s="97">
        <f t="shared" si="16"/>
        <v>0.76885396474297807</v>
      </c>
      <c r="P388" s="97" t="e">
        <f t="shared" si="17"/>
        <v>#DIV/0!</v>
      </c>
      <c r="Q388" s="87"/>
    </row>
    <row r="389" spans="1:17" ht="38.25">
      <c r="A389" s="85" t="s">
        <v>177</v>
      </c>
      <c r="B389" s="86" t="s">
        <v>58</v>
      </c>
      <c r="C389" s="86" t="s">
        <v>701</v>
      </c>
      <c r="D389" s="86" t="s">
        <v>95</v>
      </c>
      <c r="E389" s="86" t="s">
        <v>89</v>
      </c>
      <c r="F389" s="89">
        <v>0</v>
      </c>
      <c r="G389" s="89">
        <v>370000</v>
      </c>
      <c r="H389" s="89">
        <v>0</v>
      </c>
      <c r="I389" s="89">
        <v>0</v>
      </c>
      <c r="J389" s="89">
        <v>0</v>
      </c>
      <c r="K389" s="89">
        <v>0</v>
      </c>
      <c r="L389" s="89">
        <v>302024.18</v>
      </c>
      <c r="M389" s="89"/>
      <c r="N389" s="97" t="e">
        <f t="shared" si="15"/>
        <v>#DIV/0!</v>
      </c>
      <c r="O389" s="97">
        <f t="shared" si="16"/>
        <v>0.81628156756756753</v>
      </c>
      <c r="P389" s="97" t="e">
        <f t="shared" si="17"/>
        <v>#DIV/0!</v>
      </c>
      <c r="Q389" s="87"/>
    </row>
    <row r="390" spans="1:17" ht="65.25" customHeight="1">
      <c r="A390" s="85" t="s">
        <v>702</v>
      </c>
      <c r="B390" s="86" t="s">
        <v>58</v>
      </c>
      <c r="C390" s="86" t="s">
        <v>703</v>
      </c>
      <c r="D390" s="86" t="s">
        <v>78</v>
      </c>
      <c r="E390" s="86" t="s">
        <v>58</v>
      </c>
      <c r="F390" s="89">
        <v>0</v>
      </c>
      <c r="G390" s="89">
        <v>300000</v>
      </c>
      <c r="H390" s="89">
        <v>0</v>
      </c>
      <c r="I390" s="89">
        <v>0</v>
      </c>
      <c r="J390" s="89">
        <v>0</v>
      </c>
      <c r="K390" s="89">
        <v>0</v>
      </c>
      <c r="L390" s="89">
        <v>275455.74</v>
      </c>
      <c r="M390" s="89"/>
      <c r="N390" s="97" t="e">
        <f t="shared" si="15"/>
        <v>#DIV/0!</v>
      </c>
      <c r="O390" s="97">
        <f t="shared" si="16"/>
        <v>0.91818579999999994</v>
      </c>
      <c r="P390" s="97" t="e">
        <f t="shared" si="17"/>
        <v>#DIV/0!</v>
      </c>
      <c r="Q390" s="151" t="s">
        <v>1052</v>
      </c>
    </row>
    <row r="391" spans="1:17" ht="25.5">
      <c r="A391" s="85" t="s">
        <v>704</v>
      </c>
      <c r="B391" s="86" t="s">
        <v>58</v>
      </c>
      <c r="C391" s="86" t="s">
        <v>705</v>
      </c>
      <c r="D391" s="86" t="s">
        <v>78</v>
      </c>
      <c r="E391" s="86" t="s">
        <v>58</v>
      </c>
      <c r="F391" s="89">
        <v>0</v>
      </c>
      <c r="G391" s="89">
        <v>300000</v>
      </c>
      <c r="H391" s="89">
        <v>0</v>
      </c>
      <c r="I391" s="89">
        <v>0</v>
      </c>
      <c r="J391" s="89">
        <v>0</v>
      </c>
      <c r="K391" s="89">
        <v>0</v>
      </c>
      <c r="L391" s="89">
        <v>275455.74</v>
      </c>
      <c r="M391" s="89"/>
      <c r="N391" s="97" t="e">
        <f t="shared" si="15"/>
        <v>#DIV/0!</v>
      </c>
      <c r="O391" s="97">
        <f t="shared" si="16"/>
        <v>0.91818579999999994</v>
      </c>
      <c r="P391" s="97" t="e">
        <f t="shared" si="17"/>
        <v>#DIV/0!</v>
      </c>
      <c r="Q391" s="87"/>
    </row>
    <row r="392" spans="1:17" ht="89.25">
      <c r="A392" s="85" t="s">
        <v>706</v>
      </c>
      <c r="B392" s="86" t="s">
        <v>58</v>
      </c>
      <c r="C392" s="86" t="s">
        <v>705</v>
      </c>
      <c r="D392" s="86" t="s">
        <v>528</v>
      </c>
      <c r="E392" s="86" t="s">
        <v>58</v>
      </c>
      <c r="F392" s="89">
        <v>0</v>
      </c>
      <c r="G392" s="89">
        <v>300000</v>
      </c>
      <c r="H392" s="89">
        <v>0</v>
      </c>
      <c r="I392" s="89">
        <v>0</v>
      </c>
      <c r="J392" s="89">
        <v>0</v>
      </c>
      <c r="K392" s="89">
        <v>0</v>
      </c>
      <c r="L392" s="89">
        <v>275455.74</v>
      </c>
      <c r="M392" s="89"/>
      <c r="N392" s="97" t="e">
        <f t="shared" si="15"/>
        <v>#DIV/0!</v>
      </c>
      <c r="O392" s="97">
        <f t="shared" si="16"/>
        <v>0.91818579999999994</v>
      </c>
      <c r="P392" s="97" t="e">
        <f t="shared" si="17"/>
        <v>#DIV/0!</v>
      </c>
      <c r="Q392" s="87"/>
    </row>
    <row r="393" spans="1:17" ht="38.25">
      <c r="A393" s="85" t="s">
        <v>201</v>
      </c>
      <c r="B393" s="86" t="s">
        <v>58</v>
      </c>
      <c r="C393" s="86" t="s">
        <v>705</v>
      </c>
      <c r="D393" s="86" t="s">
        <v>528</v>
      </c>
      <c r="E393" s="86" t="s">
        <v>76</v>
      </c>
      <c r="F393" s="89">
        <v>0</v>
      </c>
      <c r="G393" s="89">
        <v>300000</v>
      </c>
      <c r="H393" s="89">
        <v>0</v>
      </c>
      <c r="I393" s="89">
        <v>0</v>
      </c>
      <c r="J393" s="89">
        <v>0</v>
      </c>
      <c r="K393" s="89">
        <v>0</v>
      </c>
      <c r="L393" s="89">
        <v>275455.74</v>
      </c>
      <c r="M393" s="94"/>
      <c r="N393" s="97" t="e">
        <f t="shared" si="15"/>
        <v>#DIV/0!</v>
      </c>
      <c r="O393" s="97">
        <f t="shared" si="16"/>
        <v>0.91818579999999994</v>
      </c>
      <c r="P393" s="97" t="e">
        <f t="shared" si="17"/>
        <v>#DIV/0!</v>
      </c>
      <c r="Q393" s="87"/>
    </row>
    <row r="394" spans="1:17">
      <c r="A394" s="282" t="s">
        <v>707</v>
      </c>
      <c r="B394" s="283"/>
      <c r="C394" s="283"/>
      <c r="D394" s="283"/>
      <c r="E394" s="283"/>
      <c r="F394" s="90">
        <v>250428609</v>
      </c>
      <c r="G394" s="90">
        <v>323933302.02999997</v>
      </c>
      <c r="H394" s="90">
        <v>0</v>
      </c>
      <c r="I394" s="90">
        <v>0</v>
      </c>
      <c r="J394" s="90">
        <v>0</v>
      </c>
      <c r="K394" s="90">
        <v>0</v>
      </c>
      <c r="L394" s="93">
        <v>295937469.43000001</v>
      </c>
      <c r="M394" s="95">
        <f>M13+M71+M76+M90+M132+M239+M243+M311+M347+M380</f>
        <v>235430997.94</v>
      </c>
      <c r="N394" s="97">
        <f t="shared" si="15"/>
        <v>1.1817238877447904</v>
      </c>
      <c r="O394" s="97">
        <f t="shared" si="16"/>
        <v>0.91357531805295145</v>
      </c>
      <c r="P394" s="97">
        <f t="shared" si="17"/>
        <v>1.2570029945904582</v>
      </c>
      <c r="Q394" s="88"/>
    </row>
  </sheetData>
  <mergeCells count="24">
    <mergeCell ref="L11:L12"/>
    <mergeCell ref="A394:E394"/>
    <mergeCell ref="M11:M12"/>
    <mergeCell ref="N11:N12"/>
    <mergeCell ref="Q11:Q12"/>
    <mergeCell ref="O11:O12"/>
    <mergeCell ref="P11:P12"/>
    <mergeCell ref="J11:J12"/>
    <mergeCell ref="K11:K12"/>
    <mergeCell ref="F11:F12"/>
    <mergeCell ref="G11:G12"/>
    <mergeCell ref="H11:H12"/>
    <mergeCell ref="I11:I12"/>
    <mergeCell ref="A11:A12"/>
    <mergeCell ref="B11:B12"/>
    <mergeCell ref="C11:C12"/>
    <mergeCell ref="D11:D12"/>
    <mergeCell ref="E11:E12"/>
    <mergeCell ref="A5:G7"/>
    <mergeCell ref="A9:G9"/>
    <mergeCell ref="A1:K1"/>
    <mergeCell ref="A2:K2"/>
    <mergeCell ref="A3:K3"/>
    <mergeCell ref="B4:K4"/>
  </mergeCells>
  <pageMargins left="0.78749999999999998" right="0.59027779999999996" top="0.59027779999999996" bottom="0.59027779999999996" header="0.39374999999999999" footer="0.51180550000000002"/>
  <pageSetup paperSize="9" scale="74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K409"/>
  <sheetViews>
    <sheetView showGridLines="0" zoomScaleSheetLayoutView="100" workbookViewId="0">
      <selection activeCell="G10" sqref="G10"/>
    </sheetView>
  </sheetViews>
  <sheetFormatPr defaultRowHeight="15" outlineLevelRow="7"/>
  <cols>
    <col min="1" max="1" width="35.28515625" style="23" customWidth="1"/>
    <col min="2" max="2" width="7.7109375" style="23" customWidth="1"/>
    <col min="3" max="3" width="5.5703125" style="23" customWidth="1"/>
    <col min="4" max="4" width="10.140625" style="23" customWidth="1"/>
    <col min="5" max="5" width="17" style="23" customWidth="1"/>
    <col min="6" max="16384" width="9.140625" style="23"/>
  </cols>
  <sheetData>
    <row r="1" spans="1:11" ht="15.75">
      <c r="A1" s="257" t="s">
        <v>456</v>
      </c>
      <c r="B1" s="257"/>
      <c r="C1" s="257"/>
      <c r="D1" s="257"/>
      <c r="E1" s="257"/>
    </row>
    <row r="2" spans="1:11" ht="15.75">
      <c r="A2"/>
      <c r="B2" s="257" t="s">
        <v>0</v>
      </c>
      <c r="C2" s="257"/>
      <c r="D2" s="257"/>
      <c r="E2" s="257"/>
    </row>
    <row r="3" spans="1:11" ht="15.75">
      <c r="A3"/>
      <c r="B3" s="257" t="s">
        <v>594</v>
      </c>
      <c r="C3" s="257"/>
      <c r="D3" s="257"/>
      <c r="E3" s="257"/>
    </row>
    <row r="4" spans="1:11">
      <c r="A4"/>
      <c r="B4" s="258"/>
      <c r="C4" s="258"/>
      <c r="D4" s="258"/>
      <c r="E4" s="258"/>
    </row>
    <row r="5" spans="1:11">
      <c r="A5"/>
      <c r="B5" s="258"/>
      <c r="C5" s="258"/>
      <c r="D5" s="258"/>
      <c r="E5" s="258"/>
    </row>
    <row r="6" spans="1:11">
      <c r="A6"/>
      <c r="B6" s="258"/>
      <c r="C6" s="258"/>
      <c r="D6" s="258"/>
      <c r="E6" s="258"/>
    </row>
    <row r="7" spans="1:11" ht="12.75" customHeight="1">
      <c r="A7"/>
      <c r="B7" s="257" t="s">
        <v>1066</v>
      </c>
      <c r="C7" s="257"/>
      <c r="D7" s="257"/>
      <c r="E7" s="257"/>
    </row>
    <row r="8" spans="1:11" ht="15" customHeight="1"/>
    <row r="9" spans="1:11" ht="21.75" customHeight="1">
      <c r="A9" s="290" t="s">
        <v>1062</v>
      </c>
      <c r="B9" s="290"/>
      <c r="C9" s="290"/>
      <c r="D9" s="290"/>
      <c r="E9" s="290"/>
    </row>
    <row r="10" spans="1:11" ht="21" customHeight="1">
      <c r="A10" s="290"/>
      <c r="B10" s="290"/>
      <c r="C10" s="290"/>
      <c r="D10" s="290"/>
      <c r="E10" s="290"/>
    </row>
    <row r="11" spans="1:11" ht="15.75" hidden="1" customHeight="1">
      <c r="A11" s="290"/>
      <c r="B11" s="290"/>
      <c r="C11" s="290"/>
      <c r="D11" s="290"/>
      <c r="E11" s="290"/>
    </row>
    <row r="12" spans="1:11" ht="15.75" customHeight="1">
      <c r="A12" s="292"/>
      <c r="B12" s="293"/>
      <c r="C12" s="293"/>
      <c r="D12" s="293"/>
      <c r="E12" s="293"/>
    </row>
    <row r="13" spans="1:11" ht="12" customHeight="1">
      <c r="A13" s="291" t="s">
        <v>43</v>
      </c>
      <c r="B13" s="291"/>
      <c r="C13" s="291"/>
      <c r="D13" s="291"/>
      <c r="E13" s="291"/>
    </row>
    <row r="14" spans="1:11" ht="41.25" customHeight="1">
      <c r="A14" s="279" t="s">
        <v>596</v>
      </c>
      <c r="B14" s="279" t="s">
        <v>121</v>
      </c>
      <c r="C14" s="279" t="s">
        <v>119</v>
      </c>
      <c r="D14" s="279" t="s">
        <v>118</v>
      </c>
      <c r="E14" s="279" t="s">
        <v>117</v>
      </c>
      <c r="F14" s="279" t="s">
        <v>909</v>
      </c>
      <c r="G14" s="279" t="s">
        <v>716</v>
      </c>
      <c r="H14" s="279" t="s">
        <v>717</v>
      </c>
      <c r="I14" s="284" t="s">
        <v>910</v>
      </c>
      <c r="J14" s="284" t="s">
        <v>911</v>
      </c>
      <c r="K14" s="284" t="s">
        <v>713</v>
      </c>
    </row>
    <row r="15" spans="1:11">
      <c r="A15" s="280"/>
      <c r="B15" s="280"/>
      <c r="C15" s="280"/>
      <c r="D15" s="280"/>
      <c r="E15" s="280"/>
      <c r="F15" s="280"/>
      <c r="G15" s="280"/>
      <c r="H15" s="280"/>
      <c r="I15" s="285"/>
      <c r="J15" s="285"/>
      <c r="K15" s="285"/>
    </row>
    <row r="16" spans="1:11" ht="25.5" outlineLevel="1">
      <c r="A16" s="85" t="s">
        <v>718</v>
      </c>
      <c r="B16" s="86" t="s">
        <v>62</v>
      </c>
      <c r="C16" s="86" t="s">
        <v>719</v>
      </c>
      <c r="D16" s="86" t="s">
        <v>78</v>
      </c>
      <c r="E16" s="86" t="s">
        <v>58</v>
      </c>
      <c r="F16" s="89">
        <v>109058104.97</v>
      </c>
      <c r="G16" s="89">
        <v>161263478.06</v>
      </c>
      <c r="H16" s="89">
        <v>137141725.74000001</v>
      </c>
      <c r="I16" s="97">
        <f>H16/F16</f>
        <v>1.2575106249803747</v>
      </c>
      <c r="J16" s="97">
        <f>H16/G16</f>
        <v>0.85042024015490225</v>
      </c>
      <c r="K16" s="87"/>
    </row>
    <row r="17" spans="1:11" ht="25.5" outlineLevel="2">
      <c r="A17" s="85" t="s">
        <v>720</v>
      </c>
      <c r="B17" s="86" t="s">
        <v>62</v>
      </c>
      <c r="C17" s="86" t="s">
        <v>598</v>
      </c>
      <c r="D17" s="86" t="s">
        <v>78</v>
      </c>
      <c r="E17" s="86" t="s">
        <v>58</v>
      </c>
      <c r="F17" s="89">
        <v>40569495</v>
      </c>
      <c r="G17" s="89">
        <v>47926200.039999999</v>
      </c>
      <c r="H17" s="89">
        <v>45826312.719999999</v>
      </c>
      <c r="I17" s="97">
        <f t="shared" ref="I17:I80" si="0">H17/F17</f>
        <v>1.1295756262186649</v>
      </c>
      <c r="J17" s="97">
        <f t="shared" ref="J17:J80" si="1">H17/G17</f>
        <v>0.9561849819462549</v>
      </c>
      <c r="K17" s="87"/>
    </row>
    <row r="18" spans="1:11" ht="51" outlineLevel="3">
      <c r="A18" s="85" t="s">
        <v>721</v>
      </c>
      <c r="B18" s="86" t="s">
        <v>62</v>
      </c>
      <c r="C18" s="86" t="s">
        <v>599</v>
      </c>
      <c r="D18" s="86" t="s">
        <v>78</v>
      </c>
      <c r="E18" s="86" t="s">
        <v>58</v>
      </c>
      <c r="F18" s="89">
        <v>1991985</v>
      </c>
      <c r="G18" s="89">
        <v>2131385</v>
      </c>
      <c r="H18" s="89">
        <v>2097956.7200000002</v>
      </c>
      <c r="I18" s="97">
        <f t="shared" si="0"/>
        <v>1.0531990552137693</v>
      </c>
      <c r="J18" s="97">
        <f t="shared" si="1"/>
        <v>0.98431617000213489</v>
      </c>
      <c r="K18" s="87"/>
    </row>
    <row r="19" spans="1:11" ht="38.25" outlineLevel="4">
      <c r="A19" s="85" t="s">
        <v>722</v>
      </c>
      <c r="B19" s="86" t="s">
        <v>62</v>
      </c>
      <c r="C19" s="86" t="s">
        <v>599</v>
      </c>
      <c r="D19" s="86" t="s">
        <v>116</v>
      </c>
      <c r="E19" s="86" t="s">
        <v>58</v>
      </c>
      <c r="F19" s="89">
        <v>1991985</v>
      </c>
      <c r="G19" s="89">
        <v>2131385</v>
      </c>
      <c r="H19" s="89">
        <v>2097956.7200000002</v>
      </c>
      <c r="I19" s="97">
        <f t="shared" si="0"/>
        <v>1.0531990552137693</v>
      </c>
      <c r="J19" s="97">
        <f t="shared" si="1"/>
        <v>0.98431617000213489</v>
      </c>
      <c r="K19" s="87"/>
    </row>
    <row r="20" spans="1:11" ht="114.75" outlineLevel="5">
      <c r="A20" s="85" t="s">
        <v>723</v>
      </c>
      <c r="B20" s="86" t="s">
        <v>62</v>
      </c>
      <c r="C20" s="86" t="s">
        <v>599</v>
      </c>
      <c r="D20" s="86" t="s">
        <v>116</v>
      </c>
      <c r="E20" s="86" t="s">
        <v>94</v>
      </c>
      <c r="F20" s="89">
        <v>1991985</v>
      </c>
      <c r="G20" s="89">
        <v>2131385</v>
      </c>
      <c r="H20" s="89">
        <v>2097956.7200000002</v>
      </c>
      <c r="I20" s="97">
        <f t="shared" si="0"/>
        <v>1.0531990552137693</v>
      </c>
      <c r="J20" s="97">
        <f t="shared" si="1"/>
        <v>0.98431617000213489</v>
      </c>
      <c r="K20" s="87"/>
    </row>
    <row r="21" spans="1:11" ht="76.5" outlineLevel="6">
      <c r="A21" s="85" t="s">
        <v>724</v>
      </c>
      <c r="B21" s="86" t="s">
        <v>62</v>
      </c>
      <c r="C21" s="86" t="s">
        <v>601</v>
      </c>
      <c r="D21" s="86" t="s">
        <v>78</v>
      </c>
      <c r="E21" s="86" t="s">
        <v>58</v>
      </c>
      <c r="F21" s="89">
        <v>108000</v>
      </c>
      <c r="G21" s="89">
        <v>110550</v>
      </c>
      <c r="H21" s="89">
        <v>109121.4</v>
      </c>
      <c r="I21" s="97">
        <f t="shared" si="0"/>
        <v>1.0103833333333332</v>
      </c>
      <c r="J21" s="97">
        <f t="shared" si="1"/>
        <v>0.98707734056987784</v>
      </c>
      <c r="K21" s="87"/>
    </row>
    <row r="22" spans="1:11" ht="38.25" outlineLevel="7">
      <c r="A22" s="85" t="s">
        <v>722</v>
      </c>
      <c r="B22" s="86" t="s">
        <v>62</v>
      </c>
      <c r="C22" s="86" t="s">
        <v>601</v>
      </c>
      <c r="D22" s="86" t="s">
        <v>116</v>
      </c>
      <c r="E22" s="86" t="s">
        <v>58</v>
      </c>
      <c r="F22" s="89">
        <v>108000</v>
      </c>
      <c r="G22" s="89">
        <v>110550</v>
      </c>
      <c r="H22" s="89">
        <v>109121.4</v>
      </c>
      <c r="I22" s="97">
        <f t="shared" si="0"/>
        <v>1.0103833333333332</v>
      </c>
      <c r="J22" s="97">
        <f t="shared" si="1"/>
        <v>0.98707734056987784</v>
      </c>
      <c r="K22" s="87"/>
    </row>
    <row r="23" spans="1:11" ht="114.75" outlineLevel="2">
      <c r="A23" s="85" t="s">
        <v>723</v>
      </c>
      <c r="B23" s="86" t="s">
        <v>62</v>
      </c>
      <c r="C23" s="86" t="s">
        <v>601</v>
      </c>
      <c r="D23" s="86" t="s">
        <v>116</v>
      </c>
      <c r="E23" s="86" t="s">
        <v>94</v>
      </c>
      <c r="F23" s="89">
        <v>108000</v>
      </c>
      <c r="G23" s="89">
        <v>108000</v>
      </c>
      <c r="H23" s="89">
        <v>106571.4</v>
      </c>
      <c r="I23" s="97">
        <f t="shared" si="0"/>
        <v>0.98677222222222216</v>
      </c>
      <c r="J23" s="97">
        <f t="shared" si="1"/>
        <v>0.98677222222222216</v>
      </c>
      <c r="K23" s="87"/>
    </row>
    <row r="24" spans="1:11" ht="38.25" outlineLevel="3">
      <c r="A24" s="85" t="s">
        <v>725</v>
      </c>
      <c r="B24" s="86" t="s">
        <v>62</v>
      </c>
      <c r="C24" s="86" t="s">
        <v>601</v>
      </c>
      <c r="D24" s="86" t="s">
        <v>116</v>
      </c>
      <c r="E24" s="86" t="s">
        <v>89</v>
      </c>
      <c r="F24" s="89">
        <v>0</v>
      </c>
      <c r="G24" s="89">
        <v>2550</v>
      </c>
      <c r="H24" s="89">
        <v>2550</v>
      </c>
      <c r="I24" s="97" t="e">
        <f t="shared" si="0"/>
        <v>#DIV/0!</v>
      </c>
      <c r="J24" s="97">
        <f t="shared" si="1"/>
        <v>1</v>
      </c>
      <c r="K24" s="87"/>
    </row>
    <row r="25" spans="1:11" ht="76.5" outlineLevel="4">
      <c r="A25" s="85" t="s">
        <v>726</v>
      </c>
      <c r="B25" s="86" t="s">
        <v>62</v>
      </c>
      <c r="C25" s="86" t="s">
        <v>602</v>
      </c>
      <c r="D25" s="86" t="s">
        <v>78</v>
      </c>
      <c r="E25" s="86" t="s">
        <v>58</v>
      </c>
      <c r="F25" s="89">
        <v>34827015</v>
      </c>
      <c r="G25" s="89">
        <v>40805300.630000003</v>
      </c>
      <c r="H25" s="89">
        <v>39198122.490000002</v>
      </c>
      <c r="I25" s="97">
        <f t="shared" si="0"/>
        <v>1.1255091052161663</v>
      </c>
      <c r="J25" s="97">
        <f t="shared" si="1"/>
        <v>0.96061349591385181</v>
      </c>
      <c r="K25" s="87"/>
    </row>
    <row r="26" spans="1:11" ht="38.25" outlineLevel="5">
      <c r="A26" s="85" t="s">
        <v>722</v>
      </c>
      <c r="B26" s="86" t="s">
        <v>62</v>
      </c>
      <c r="C26" s="86" t="s">
        <v>602</v>
      </c>
      <c r="D26" s="86" t="s">
        <v>115</v>
      </c>
      <c r="E26" s="86" t="s">
        <v>58</v>
      </c>
      <c r="F26" s="89">
        <v>32402015</v>
      </c>
      <c r="G26" s="89">
        <v>38015835.159999996</v>
      </c>
      <c r="H26" s="89">
        <v>36408662.32</v>
      </c>
      <c r="I26" s="97">
        <f t="shared" si="0"/>
        <v>1.1236542640943781</v>
      </c>
      <c r="J26" s="97">
        <f t="shared" si="1"/>
        <v>0.95772359509568128</v>
      </c>
      <c r="K26" s="87"/>
    </row>
    <row r="27" spans="1:11" ht="114.75" outlineLevel="6">
      <c r="A27" s="85" t="s">
        <v>723</v>
      </c>
      <c r="B27" s="86" t="s">
        <v>62</v>
      </c>
      <c r="C27" s="86" t="s">
        <v>602</v>
      </c>
      <c r="D27" s="86" t="s">
        <v>115</v>
      </c>
      <c r="E27" s="86" t="s">
        <v>94</v>
      </c>
      <c r="F27" s="89">
        <v>30054215</v>
      </c>
      <c r="G27" s="89">
        <v>31646267.289999999</v>
      </c>
      <c r="H27" s="89">
        <v>30366919.870000001</v>
      </c>
      <c r="I27" s="97">
        <f t="shared" si="0"/>
        <v>1.0104046926529273</v>
      </c>
      <c r="J27" s="97">
        <f t="shared" si="1"/>
        <v>0.95957351278505243</v>
      </c>
      <c r="K27" s="87"/>
    </row>
    <row r="28" spans="1:11" ht="38.25" outlineLevel="7">
      <c r="A28" s="85" t="s">
        <v>725</v>
      </c>
      <c r="B28" s="86" t="s">
        <v>62</v>
      </c>
      <c r="C28" s="86" t="s">
        <v>602</v>
      </c>
      <c r="D28" s="86" t="s">
        <v>115</v>
      </c>
      <c r="E28" s="86" t="s">
        <v>89</v>
      </c>
      <c r="F28" s="89">
        <v>2255000</v>
      </c>
      <c r="G28" s="89">
        <v>6250657.2699999996</v>
      </c>
      <c r="H28" s="89">
        <v>5922831.8499999996</v>
      </c>
      <c r="I28" s="97">
        <f t="shared" si="0"/>
        <v>2.6265329711751662</v>
      </c>
      <c r="J28" s="97">
        <f t="shared" si="1"/>
        <v>0.94755344824721133</v>
      </c>
      <c r="K28" s="87"/>
    </row>
    <row r="29" spans="1:11" ht="25.5" outlineLevel="2">
      <c r="A29" s="85" t="s">
        <v>727</v>
      </c>
      <c r="B29" s="86" t="s">
        <v>62</v>
      </c>
      <c r="C29" s="86" t="s">
        <v>602</v>
      </c>
      <c r="D29" s="86" t="s">
        <v>115</v>
      </c>
      <c r="E29" s="86" t="s">
        <v>99</v>
      </c>
      <c r="F29" s="89">
        <v>0</v>
      </c>
      <c r="G29" s="89">
        <v>25110.6</v>
      </c>
      <c r="H29" s="89">
        <v>25110.6</v>
      </c>
      <c r="I29" s="97" t="e">
        <f t="shared" si="0"/>
        <v>#DIV/0!</v>
      </c>
      <c r="J29" s="97">
        <f t="shared" si="1"/>
        <v>1</v>
      </c>
      <c r="K29" s="87"/>
    </row>
    <row r="30" spans="1:11" ht="25.5" outlineLevel="3">
      <c r="A30" s="85" t="s">
        <v>728</v>
      </c>
      <c r="B30" s="86" t="s">
        <v>62</v>
      </c>
      <c r="C30" s="86" t="s">
        <v>602</v>
      </c>
      <c r="D30" s="86" t="s">
        <v>115</v>
      </c>
      <c r="E30" s="86" t="s">
        <v>93</v>
      </c>
      <c r="F30" s="89">
        <v>92800</v>
      </c>
      <c r="G30" s="89">
        <v>93800</v>
      </c>
      <c r="H30" s="89">
        <v>93800</v>
      </c>
      <c r="I30" s="97">
        <f t="shared" si="0"/>
        <v>1.0107758620689655</v>
      </c>
      <c r="J30" s="97">
        <f t="shared" si="1"/>
        <v>1</v>
      </c>
      <c r="K30" s="87"/>
    </row>
    <row r="31" spans="1:11" ht="51" outlineLevel="4">
      <c r="A31" s="85" t="s">
        <v>729</v>
      </c>
      <c r="B31" s="86" t="s">
        <v>62</v>
      </c>
      <c r="C31" s="86" t="s">
        <v>602</v>
      </c>
      <c r="D31" s="86" t="s">
        <v>593</v>
      </c>
      <c r="E31" s="86" t="s">
        <v>58</v>
      </c>
      <c r="F31" s="89">
        <v>0</v>
      </c>
      <c r="G31" s="89">
        <v>205081</v>
      </c>
      <c r="H31" s="89">
        <v>205081</v>
      </c>
      <c r="I31" s="97" t="e">
        <f t="shared" si="0"/>
        <v>#DIV/0!</v>
      </c>
      <c r="J31" s="97">
        <f t="shared" si="1"/>
        <v>1</v>
      </c>
      <c r="K31" s="87"/>
    </row>
    <row r="32" spans="1:11" ht="114.75" outlineLevel="5">
      <c r="A32" s="85" t="s">
        <v>723</v>
      </c>
      <c r="B32" s="86" t="s">
        <v>62</v>
      </c>
      <c r="C32" s="86" t="s">
        <v>602</v>
      </c>
      <c r="D32" s="86" t="s">
        <v>593</v>
      </c>
      <c r="E32" s="86" t="s">
        <v>94</v>
      </c>
      <c r="F32" s="89">
        <v>0</v>
      </c>
      <c r="G32" s="89">
        <v>205081</v>
      </c>
      <c r="H32" s="89">
        <v>205081</v>
      </c>
      <c r="I32" s="97" t="e">
        <f t="shared" si="0"/>
        <v>#DIV/0!</v>
      </c>
      <c r="J32" s="97">
        <f t="shared" si="1"/>
        <v>1</v>
      </c>
      <c r="K32" s="87"/>
    </row>
    <row r="33" spans="1:11" ht="38.25" outlineLevel="7">
      <c r="A33" s="85" t="s">
        <v>722</v>
      </c>
      <c r="B33" s="86" t="s">
        <v>62</v>
      </c>
      <c r="C33" s="86" t="s">
        <v>602</v>
      </c>
      <c r="D33" s="86" t="s">
        <v>232</v>
      </c>
      <c r="E33" s="86" t="s">
        <v>58</v>
      </c>
      <c r="F33" s="89">
        <v>2425000</v>
      </c>
      <c r="G33" s="89">
        <v>2584384.4700000002</v>
      </c>
      <c r="H33" s="89">
        <v>2584379.17</v>
      </c>
      <c r="I33" s="97">
        <f t="shared" si="0"/>
        <v>1.065723369072165</v>
      </c>
      <c r="J33" s="97">
        <f t="shared" si="1"/>
        <v>0.99999794922154117</v>
      </c>
      <c r="K33" s="87"/>
    </row>
    <row r="34" spans="1:11" ht="114.75" outlineLevel="2">
      <c r="A34" s="85" t="s">
        <v>723</v>
      </c>
      <c r="B34" s="86" t="s">
        <v>62</v>
      </c>
      <c r="C34" s="86" t="s">
        <v>602</v>
      </c>
      <c r="D34" s="86" t="s">
        <v>232</v>
      </c>
      <c r="E34" s="86" t="s">
        <v>94</v>
      </c>
      <c r="F34" s="89">
        <v>2425000</v>
      </c>
      <c r="G34" s="89">
        <v>2584384.4700000002</v>
      </c>
      <c r="H34" s="89">
        <v>2584379.17</v>
      </c>
      <c r="I34" s="97">
        <f t="shared" si="0"/>
        <v>1.065723369072165</v>
      </c>
      <c r="J34" s="97">
        <f t="shared" si="1"/>
        <v>0.99999794922154117</v>
      </c>
      <c r="K34" s="87"/>
    </row>
    <row r="35" spans="1:11" outlineLevel="3">
      <c r="A35" s="85" t="s">
        <v>730</v>
      </c>
      <c r="B35" s="86" t="s">
        <v>62</v>
      </c>
      <c r="C35" s="86" t="s">
        <v>604</v>
      </c>
      <c r="D35" s="86" t="s">
        <v>78</v>
      </c>
      <c r="E35" s="86" t="s">
        <v>58</v>
      </c>
      <c r="F35" s="89">
        <v>2000</v>
      </c>
      <c r="G35" s="89">
        <v>1894.1</v>
      </c>
      <c r="H35" s="89">
        <v>1410</v>
      </c>
      <c r="I35" s="97">
        <f t="shared" si="0"/>
        <v>0.70499999999999996</v>
      </c>
      <c r="J35" s="97">
        <f t="shared" si="1"/>
        <v>0.74441687344913154</v>
      </c>
      <c r="K35" s="87"/>
    </row>
    <row r="36" spans="1:11" ht="89.25" outlineLevel="4">
      <c r="A36" s="85" t="s">
        <v>731</v>
      </c>
      <c r="B36" s="86" t="s">
        <v>62</v>
      </c>
      <c r="C36" s="86" t="s">
        <v>604</v>
      </c>
      <c r="D36" s="86" t="s">
        <v>70</v>
      </c>
      <c r="E36" s="86" t="s">
        <v>58</v>
      </c>
      <c r="F36" s="89">
        <v>2000</v>
      </c>
      <c r="G36" s="89">
        <v>1894.1</v>
      </c>
      <c r="H36" s="89">
        <v>1410</v>
      </c>
      <c r="I36" s="97">
        <f t="shared" si="0"/>
        <v>0.70499999999999996</v>
      </c>
      <c r="J36" s="97">
        <f t="shared" si="1"/>
        <v>0.74441687344913154</v>
      </c>
      <c r="K36" s="87"/>
    </row>
    <row r="37" spans="1:11" ht="38.25" outlineLevel="5">
      <c r="A37" s="85" t="s">
        <v>725</v>
      </c>
      <c r="B37" s="86" t="s">
        <v>62</v>
      </c>
      <c r="C37" s="86" t="s">
        <v>604</v>
      </c>
      <c r="D37" s="86" t="s">
        <v>70</v>
      </c>
      <c r="E37" s="86" t="s">
        <v>89</v>
      </c>
      <c r="F37" s="89">
        <v>2000</v>
      </c>
      <c r="G37" s="89">
        <v>1894.1</v>
      </c>
      <c r="H37" s="89">
        <v>1410</v>
      </c>
      <c r="I37" s="97">
        <f t="shared" si="0"/>
        <v>0.70499999999999996</v>
      </c>
      <c r="J37" s="97">
        <f t="shared" si="1"/>
        <v>0.74441687344913154</v>
      </c>
      <c r="K37" s="87"/>
    </row>
    <row r="38" spans="1:11" ht="25.5" outlineLevel="6">
      <c r="A38" s="85" t="s">
        <v>732</v>
      </c>
      <c r="B38" s="86" t="s">
        <v>62</v>
      </c>
      <c r="C38" s="86" t="s">
        <v>606</v>
      </c>
      <c r="D38" s="86" t="s">
        <v>78</v>
      </c>
      <c r="E38" s="86" t="s">
        <v>58</v>
      </c>
      <c r="F38" s="89">
        <v>3640495</v>
      </c>
      <c r="G38" s="89">
        <v>4877070.3099999996</v>
      </c>
      <c r="H38" s="89">
        <v>4419702.1100000003</v>
      </c>
      <c r="I38" s="97">
        <f t="shared" si="0"/>
        <v>1.2140387804405721</v>
      </c>
      <c r="J38" s="97">
        <f t="shared" si="1"/>
        <v>0.90622070814476341</v>
      </c>
      <c r="K38" s="87"/>
    </row>
    <row r="39" spans="1:11" ht="51" outlineLevel="7">
      <c r="A39" s="85" t="s">
        <v>733</v>
      </c>
      <c r="B39" s="86" t="s">
        <v>62</v>
      </c>
      <c r="C39" s="86" t="s">
        <v>606</v>
      </c>
      <c r="D39" s="86" t="s">
        <v>591</v>
      </c>
      <c r="E39" s="86" t="s">
        <v>58</v>
      </c>
      <c r="F39" s="89">
        <v>0</v>
      </c>
      <c r="G39" s="89">
        <v>39060</v>
      </c>
      <c r="H39" s="89">
        <v>39060</v>
      </c>
      <c r="I39" s="97" t="e">
        <f t="shared" si="0"/>
        <v>#DIV/0!</v>
      </c>
      <c r="J39" s="97">
        <f t="shared" si="1"/>
        <v>1</v>
      </c>
      <c r="K39" s="87"/>
    </row>
    <row r="40" spans="1:11" ht="114.75" outlineLevel="2">
      <c r="A40" s="85" t="s">
        <v>723</v>
      </c>
      <c r="B40" s="86" t="s">
        <v>62</v>
      </c>
      <c r="C40" s="86" t="s">
        <v>606</v>
      </c>
      <c r="D40" s="86" t="s">
        <v>591</v>
      </c>
      <c r="E40" s="86" t="s">
        <v>94</v>
      </c>
      <c r="F40" s="89">
        <v>0</v>
      </c>
      <c r="G40" s="89">
        <v>39060</v>
      </c>
      <c r="H40" s="89">
        <v>39060</v>
      </c>
      <c r="I40" s="97" t="e">
        <f t="shared" si="0"/>
        <v>#DIV/0!</v>
      </c>
      <c r="J40" s="97">
        <f t="shared" si="1"/>
        <v>1</v>
      </c>
      <c r="K40" s="87"/>
    </row>
    <row r="41" spans="1:11" ht="38.25" outlineLevel="3">
      <c r="A41" s="85" t="s">
        <v>734</v>
      </c>
      <c r="B41" s="86" t="s">
        <v>62</v>
      </c>
      <c r="C41" s="86" t="s">
        <v>606</v>
      </c>
      <c r="D41" s="86" t="s">
        <v>114</v>
      </c>
      <c r="E41" s="86" t="s">
        <v>58</v>
      </c>
      <c r="F41" s="89">
        <v>2150000</v>
      </c>
      <c r="G41" s="89">
        <v>2642803.2400000002</v>
      </c>
      <c r="H41" s="89">
        <v>2605097.11</v>
      </c>
      <c r="I41" s="97">
        <f t="shared" si="0"/>
        <v>1.2116730744186046</v>
      </c>
      <c r="J41" s="97">
        <f t="shared" si="1"/>
        <v>0.98573252468087624</v>
      </c>
      <c r="K41" s="87"/>
    </row>
    <row r="42" spans="1:11" ht="114.75" outlineLevel="4">
      <c r="A42" s="85" t="s">
        <v>723</v>
      </c>
      <c r="B42" s="86" t="s">
        <v>62</v>
      </c>
      <c r="C42" s="86" t="s">
        <v>606</v>
      </c>
      <c r="D42" s="86" t="s">
        <v>114</v>
      </c>
      <c r="E42" s="86" t="s">
        <v>94</v>
      </c>
      <c r="F42" s="89">
        <v>2074000</v>
      </c>
      <c r="G42" s="89">
        <v>2566803.2400000002</v>
      </c>
      <c r="H42" s="89">
        <v>2535393.11</v>
      </c>
      <c r="I42" s="97">
        <f t="shared" si="0"/>
        <v>1.222465337512054</v>
      </c>
      <c r="J42" s="97">
        <f t="shared" si="1"/>
        <v>0.98776293815181548</v>
      </c>
      <c r="K42" s="87"/>
    </row>
    <row r="43" spans="1:11" ht="38.25" outlineLevel="5">
      <c r="A43" s="85" t="s">
        <v>725</v>
      </c>
      <c r="B43" s="86" t="s">
        <v>62</v>
      </c>
      <c r="C43" s="86" t="s">
        <v>606</v>
      </c>
      <c r="D43" s="86" t="s">
        <v>114</v>
      </c>
      <c r="E43" s="86" t="s">
        <v>89</v>
      </c>
      <c r="F43" s="89">
        <v>76000</v>
      </c>
      <c r="G43" s="89">
        <v>76000</v>
      </c>
      <c r="H43" s="89">
        <v>69704</v>
      </c>
      <c r="I43" s="97">
        <f t="shared" si="0"/>
        <v>0.91715789473684206</v>
      </c>
      <c r="J43" s="97">
        <f t="shared" si="1"/>
        <v>0.91715789473684206</v>
      </c>
      <c r="K43" s="87"/>
    </row>
    <row r="44" spans="1:11" ht="76.5" outlineLevel="6">
      <c r="A44" s="85" t="s">
        <v>735</v>
      </c>
      <c r="B44" s="86" t="s">
        <v>62</v>
      </c>
      <c r="C44" s="86" t="s">
        <v>606</v>
      </c>
      <c r="D44" s="86" t="s">
        <v>71</v>
      </c>
      <c r="E44" s="86" t="s">
        <v>58</v>
      </c>
      <c r="F44" s="89">
        <v>580000</v>
      </c>
      <c r="G44" s="89">
        <v>616000</v>
      </c>
      <c r="H44" s="89">
        <v>613015</v>
      </c>
      <c r="I44" s="97">
        <f t="shared" si="0"/>
        <v>1.0569224137931035</v>
      </c>
      <c r="J44" s="97">
        <f t="shared" si="1"/>
        <v>0.99515422077922078</v>
      </c>
      <c r="K44" s="87"/>
    </row>
    <row r="45" spans="1:11" ht="114.75" outlineLevel="3">
      <c r="A45" s="85" t="s">
        <v>723</v>
      </c>
      <c r="B45" s="86" t="s">
        <v>62</v>
      </c>
      <c r="C45" s="86" t="s">
        <v>606</v>
      </c>
      <c r="D45" s="86" t="s">
        <v>71</v>
      </c>
      <c r="E45" s="86" t="s">
        <v>94</v>
      </c>
      <c r="F45" s="89">
        <v>522385</v>
      </c>
      <c r="G45" s="89">
        <v>558385</v>
      </c>
      <c r="H45" s="89">
        <v>558385</v>
      </c>
      <c r="I45" s="97">
        <f t="shared" si="0"/>
        <v>1.0689146893574661</v>
      </c>
      <c r="J45" s="97">
        <f t="shared" si="1"/>
        <v>1</v>
      </c>
      <c r="K45" s="87"/>
    </row>
    <row r="46" spans="1:11" ht="38.25" outlineLevel="4">
      <c r="A46" s="85" t="s">
        <v>725</v>
      </c>
      <c r="B46" s="86" t="s">
        <v>62</v>
      </c>
      <c r="C46" s="86" t="s">
        <v>606</v>
      </c>
      <c r="D46" s="86" t="s">
        <v>71</v>
      </c>
      <c r="E46" s="86" t="s">
        <v>89</v>
      </c>
      <c r="F46" s="89">
        <v>57615</v>
      </c>
      <c r="G46" s="89">
        <v>57615</v>
      </c>
      <c r="H46" s="89">
        <v>54630</v>
      </c>
      <c r="I46" s="97">
        <f t="shared" si="0"/>
        <v>0.94819057537099716</v>
      </c>
      <c r="J46" s="97">
        <f t="shared" si="1"/>
        <v>0.94819057537099716</v>
      </c>
      <c r="K46" s="87"/>
    </row>
    <row r="47" spans="1:11" ht="102" outlineLevel="6">
      <c r="A47" s="85" t="s">
        <v>736</v>
      </c>
      <c r="B47" s="86" t="s">
        <v>62</v>
      </c>
      <c r="C47" s="86" t="s">
        <v>606</v>
      </c>
      <c r="D47" s="86" t="s">
        <v>72</v>
      </c>
      <c r="E47" s="86" t="s">
        <v>58</v>
      </c>
      <c r="F47" s="89">
        <v>1000</v>
      </c>
      <c r="G47" s="89">
        <v>1000</v>
      </c>
      <c r="H47" s="89">
        <v>0</v>
      </c>
      <c r="I47" s="97">
        <f t="shared" si="0"/>
        <v>0</v>
      </c>
      <c r="J47" s="97">
        <f t="shared" si="1"/>
        <v>0</v>
      </c>
      <c r="K47" s="87"/>
    </row>
    <row r="48" spans="1:11" ht="114.75" outlineLevel="7">
      <c r="A48" s="85" t="s">
        <v>723</v>
      </c>
      <c r="B48" s="86" t="s">
        <v>62</v>
      </c>
      <c r="C48" s="86" t="s">
        <v>606</v>
      </c>
      <c r="D48" s="86" t="s">
        <v>72</v>
      </c>
      <c r="E48" s="86" t="s">
        <v>94</v>
      </c>
      <c r="F48" s="89">
        <v>1000</v>
      </c>
      <c r="G48" s="89">
        <v>1000</v>
      </c>
      <c r="H48" s="89">
        <v>0</v>
      </c>
      <c r="I48" s="97">
        <f t="shared" si="0"/>
        <v>0</v>
      </c>
      <c r="J48" s="97">
        <f t="shared" si="1"/>
        <v>0</v>
      </c>
      <c r="K48" s="87"/>
    </row>
    <row r="49" spans="1:11" ht="25.5" outlineLevel="6">
      <c r="A49" s="85" t="s">
        <v>737</v>
      </c>
      <c r="B49" s="86" t="s">
        <v>62</v>
      </c>
      <c r="C49" s="86" t="s">
        <v>606</v>
      </c>
      <c r="D49" s="86" t="s">
        <v>386</v>
      </c>
      <c r="E49" s="86" t="s">
        <v>58</v>
      </c>
      <c r="F49" s="89">
        <v>60000</v>
      </c>
      <c r="G49" s="89">
        <v>60000</v>
      </c>
      <c r="H49" s="89">
        <v>60000</v>
      </c>
      <c r="I49" s="97">
        <f t="shared" si="0"/>
        <v>1</v>
      </c>
      <c r="J49" s="97">
        <f t="shared" si="1"/>
        <v>1</v>
      </c>
      <c r="K49" s="87"/>
    </row>
    <row r="50" spans="1:11" ht="38.25" outlineLevel="7">
      <c r="A50" s="85" t="s">
        <v>725</v>
      </c>
      <c r="B50" s="86" t="s">
        <v>62</v>
      </c>
      <c r="C50" s="86" t="s">
        <v>606</v>
      </c>
      <c r="D50" s="86" t="s">
        <v>386</v>
      </c>
      <c r="E50" s="86" t="s">
        <v>89</v>
      </c>
      <c r="F50" s="89">
        <v>60000</v>
      </c>
      <c r="G50" s="89">
        <v>0</v>
      </c>
      <c r="H50" s="89">
        <v>0</v>
      </c>
      <c r="I50" s="97">
        <f t="shared" si="0"/>
        <v>0</v>
      </c>
      <c r="J50" s="97" t="e">
        <f t="shared" si="1"/>
        <v>#DIV/0!</v>
      </c>
      <c r="K50" s="87"/>
    </row>
    <row r="51" spans="1:11" ht="25.5" outlineLevel="1">
      <c r="A51" s="85" t="s">
        <v>727</v>
      </c>
      <c r="B51" s="86" t="s">
        <v>62</v>
      </c>
      <c r="C51" s="86" t="s">
        <v>606</v>
      </c>
      <c r="D51" s="86" t="s">
        <v>386</v>
      </c>
      <c r="E51" s="86" t="s">
        <v>99</v>
      </c>
      <c r="F51" s="89">
        <v>0</v>
      </c>
      <c r="G51" s="89">
        <v>60000</v>
      </c>
      <c r="H51" s="89">
        <v>60000</v>
      </c>
      <c r="I51" s="97" t="e">
        <f t="shared" si="0"/>
        <v>#DIV/0!</v>
      </c>
      <c r="J51" s="97">
        <f t="shared" si="1"/>
        <v>1</v>
      </c>
      <c r="K51" s="87"/>
    </row>
    <row r="52" spans="1:11" ht="89.25" outlineLevel="2">
      <c r="A52" s="85" t="s">
        <v>738</v>
      </c>
      <c r="B52" s="86" t="s">
        <v>62</v>
      </c>
      <c r="C52" s="86" t="s">
        <v>606</v>
      </c>
      <c r="D52" s="86" t="s">
        <v>108</v>
      </c>
      <c r="E52" s="86" t="s">
        <v>58</v>
      </c>
      <c r="F52" s="89">
        <v>49000</v>
      </c>
      <c r="G52" s="89">
        <v>111580</v>
      </c>
      <c r="H52" s="89">
        <v>39996</v>
      </c>
      <c r="I52" s="97">
        <f t="shared" si="0"/>
        <v>0.81624489795918365</v>
      </c>
      <c r="J52" s="97">
        <f t="shared" si="1"/>
        <v>0.3584513353647607</v>
      </c>
      <c r="K52" s="87"/>
    </row>
    <row r="53" spans="1:11" ht="114.75" outlineLevel="3">
      <c r="A53" s="85" t="s">
        <v>723</v>
      </c>
      <c r="B53" s="86" t="s">
        <v>62</v>
      </c>
      <c r="C53" s="86" t="s">
        <v>606</v>
      </c>
      <c r="D53" s="86" t="s">
        <v>108</v>
      </c>
      <c r="E53" s="86" t="s">
        <v>94</v>
      </c>
      <c r="F53" s="89">
        <v>44000</v>
      </c>
      <c r="G53" s="89">
        <v>101680</v>
      </c>
      <c r="H53" s="89">
        <v>30096</v>
      </c>
      <c r="I53" s="97">
        <f t="shared" si="0"/>
        <v>0.68400000000000005</v>
      </c>
      <c r="J53" s="97">
        <f t="shared" si="1"/>
        <v>0.29598741148701807</v>
      </c>
      <c r="K53" s="87"/>
    </row>
    <row r="54" spans="1:11" ht="38.25" outlineLevel="4">
      <c r="A54" s="85" t="s">
        <v>725</v>
      </c>
      <c r="B54" s="86" t="s">
        <v>62</v>
      </c>
      <c r="C54" s="86" t="s">
        <v>606</v>
      </c>
      <c r="D54" s="86" t="s">
        <v>108</v>
      </c>
      <c r="E54" s="86" t="s">
        <v>89</v>
      </c>
      <c r="F54" s="89">
        <v>5000</v>
      </c>
      <c r="G54" s="89">
        <v>9900</v>
      </c>
      <c r="H54" s="89">
        <v>9900</v>
      </c>
      <c r="I54" s="97">
        <f t="shared" si="0"/>
        <v>1.98</v>
      </c>
      <c r="J54" s="97">
        <f t="shared" si="1"/>
        <v>1</v>
      </c>
      <c r="K54" s="87"/>
    </row>
    <row r="55" spans="1:11" ht="102" outlineLevel="2">
      <c r="A55" s="85" t="s">
        <v>739</v>
      </c>
      <c r="B55" s="86" t="s">
        <v>62</v>
      </c>
      <c r="C55" s="86" t="s">
        <v>606</v>
      </c>
      <c r="D55" s="86" t="s">
        <v>107</v>
      </c>
      <c r="E55" s="86" t="s">
        <v>58</v>
      </c>
      <c r="F55" s="89">
        <v>495</v>
      </c>
      <c r="G55" s="89">
        <v>1127.07</v>
      </c>
      <c r="H55" s="89">
        <v>404</v>
      </c>
      <c r="I55" s="97">
        <f t="shared" si="0"/>
        <v>0.8161616161616162</v>
      </c>
      <c r="J55" s="97">
        <f t="shared" si="1"/>
        <v>0.35845156024026903</v>
      </c>
      <c r="K55" s="87"/>
    </row>
    <row r="56" spans="1:11" ht="114.75" outlineLevel="3">
      <c r="A56" s="85" t="s">
        <v>723</v>
      </c>
      <c r="B56" s="86" t="s">
        <v>62</v>
      </c>
      <c r="C56" s="86" t="s">
        <v>606</v>
      </c>
      <c r="D56" s="86" t="s">
        <v>107</v>
      </c>
      <c r="E56" s="86" t="s">
        <v>94</v>
      </c>
      <c r="F56" s="89">
        <v>444.49</v>
      </c>
      <c r="G56" s="89">
        <v>1027.07</v>
      </c>
      <c r="H56" s="89">
        <v>304</v>
      </c>
      <c r="I56" s="97">
        <f t="shared" si="0"/>
        <v>0.68392989718553843</v>
      </c>
      <c r="J56" s="97">
        <f t="shared" si="1"/>
        <v>0.29598761525504591</v>
      </c>
      <c r="K56" s="87"/>
    </row>
    <row r="57" spans="1:11" ht="38.25" outlineLevel="4">
      <c r="A57" s="85" t="s">
        <v>725</v>
      </c>
      <c r="B57" s="86" t="s">
        <v>62</v>
      </c>
      <c r="C57" s="86" t="s">
        <v>606</v>
      </c>
      <c r="D57" s="86" t="s">
        <v>107</v>
      </c>
      <c r="E57" s="86" t="s">
        <v>89</v>
      </c>
      <c r="F57" s="89">
        <v>50.51</v>
      </c>
      <c r="G57" s="89">
        <v>100</v>
      </c>
      <c r="H57" s="89">
        <v>100</v>
      </c>
      <c r="I57" s="97">
        <f t="shared" si="0"/>
        <v>1.9798059790140567</v>
      </c>
      <c r="J57" s="97">
        <f t="shared" si="1"/>
        <v>1</v>
      </c>
      <c r="K57" s="87"/>
    </row>
    <row r="58" spans="1:11" ht="76.5" outlineLevel="5">
      <c r="A58" s="85" t="s">
        <v>740</v>
      </c>
      <c r="B58" s="86" t="s">
        <v>62</v>
      </c>
      <c r="C58" s="86" t="s">
        <v>606</v>
      </c>
      <c r="D58" s="86" t="s">
        <v>236</v>
      </c>
      <c r="E58" s="86" t="s">
        <v>58</v>
      </c>
      <c r="F58" s="89">
        <v>400000</v>
      </c>
      <c r="G58" s="89">
        <v>400000</v>
      </c>
      <c r="H58" s="89">
        <v>263200</v>
      </c>
      <c r="I58" s="97">
        <f t="shared" si="0"/>
        <v>0.65800000000000003</v>
      </c>
      <c r="J58" s="97">
        <f t="shared" si="1"/>
        <v>0.65800000000000003</v>
      </c>
      <c r="K58" s="87"/>
    </row>
    <row r="59" spans="1:11" ht="38.25" outlineLevel="6">
      <c r="A59" s="85" t="s">
        <v>725</v>
      </c>
      <c r="B59" s="86" t="s">
        <v>62</v>
      </c>
      <c r="C59" s="86" t="s">
        <v>606</v>
      </c>
      <c r="D59" s="86" t="s">
        <v>236</v>
      </c>
      <c r="E59" s="86" t="s">
        <v>89</v>
      </c>
      <c r="F59" s="89">
        <v>400000</v>
      </c>
      <c r="G59" s="89">
        <v>400000</v>
      </c>
      <c r="H59" s="89">
        <v>263200</v>
      </c>
      <c r="I59" s="97">
        <f t="shared" si="0"/>
        <v>0.65800000000000003</v>
      </c>
      <c r="J59" s="97">
        <f t="shared" si="1"/>
        <v>0.65800000000000003</v>
      </c>
      <c r="K59" s="87"/>
    </row>
    <row r="60" spans="1:11" ht="89.25" outlineLevel="7">
      <c r="A60" s="85" t="s">
        <v>741</v>
      </c>
      <c r="B60" s="86" t="s">
        <v>62</v>
      </c>
      <c r="C60" s="86" t="s">
        <v>606</v>
      </c>
      <c r="D60" s="86" t="s">
        <v>237</v>
      </c>
      <c r="E60" s="86" t="s">
        <v>58</v>
      </c>
      <c r="F60" s="89">
        <v>400000</v>
      </c>
      <c r="G60" s="89">
        <v>400000</v>
      </c>
      <c r="H60" s="89">
        <v>263200</v>
      </c>
      <c r="I60" s="97">
        <f t="shared" si="0"/>
        <v>0.65800000000000003</v>
      </c>
      <c r="J60" s="97">
        <f t="shared" si="1"/>
        <v>0.65800000000000003</v>
      </c>
      <c r="K60" s="87"/>
    </row>
    <row r="61" spans="1:11" ht="38.25" outlineLevel="4">
      <c r="A61" s="85" t="s">
        <v>725</v>
      </c>
      <c r="B61" s="86" t="s">
        <v>62</v>
      </c>
      <c r="C61" s="86" t="s">
        <v>606</v>
      </c>
      <c r="D61" s="86" t="s">
        <v>237</v>
      </c>
      <c r="E61" s="86" t="s">
        <v>89</v>
      </c>
      <c r="F61" s="89">
        <v>400000</v>
      </c>
      <c r="G61" s="89">
        <v>400000</v>
      </c>
      <c r="H61" s="89">
        <v>263200</v>
      </c>
      <c r="I61" s="97">
        <f t="shared" si="0"/>
        <v>0.65800000000000003</v>
      </c>
      <c r="J61" s="97">
        <f t="shared" si="1"/>
        <v>0.65800000000000003</v>
      </c>
      <c r="K61" s="87"/>
    </row>
    <row r="62" spans="1:11" ht="25.5" outlineLevel="5">
      <c r="A62" s="85" t="s">
        <v>178</v>
      </c>
      <c r="B62" s="86" t="s">
        <v>62</v>
      </c>
      <c r="C62" s="86" t="s">
        <v>606</v>
      </c>
      <c r="D62" s="86" t="s">
        <v>590</v>
      </c>
      <c r="E62" s="86" t="s">
        <v>58</v>
      </c>
      <c r="F62" s="89">
        <v>0</v>
      </c>
      <c r="G62" s="89">
        <v>605500</v>
      </c>
      <c r="H62" s="89">
        <v>535730</v>
      </c>
      <c r="I62" s="97" t="e">
        <f t="shared" si="0"/>
        <v>#DIV/0!</v>
      </c>
      <c r="J62" s="97">
        <f t="shared" si="1"/>
        <v>0.88477291494632537</v>
      </c>
      <c r="K62" s="87"/>
    </row>
    <row r="63" spans="1:11" ht="38.25" outlineLevel="6">
      <c r="A63" s="85" t="s">
        <v>725</v>
      </c>
      <c r="B63" s="86" t="s">
        <v>62</v>
      </c>
      <c r="C63" s="86" t="s">
        <v>606</v>
      </c>
      <c r="D63" s="86" t="s">
        <v>590</v>
      </c>
      <c r="E63" s="86" t="s">
        <v>89</v>
      </c>
      <c r="F63" s="89">
        <v>0</v>
      </c>
      <c r="G63" s="89">
        <v>325500</v>
      </c>
      <c r="H63" s="89">
        <v>309764</v>
      </c>
      <c r="I63" s="97" t="e">
        <f t="shared" si="0"/>
        <v>#DIV/0!</v>
      </c>
      <c r="J63" s="97">
        <f t="shared" si="1"/>
        <v>0.95165591397849458</v>
      </c>
      <c r="K63" s="87"/>
    </row>
    <row r="64" spans="1:11" ht="25.5" outlineLevel="7">
      <c r="A64" s="85" t="s">
        <v>728</v>
      </c>
      <c r="B64" s="86" t="s">
        <v>62</v>
      </c>
      <c r="C64" s="86" t="s">
        <v>606</v>
      </c>
      <c r="D64" s="86" t="s">
        <v>590</v>
      </c>
      <c r="E64" s="86" t="s">
        <v>93</v>
      </c>
      <c r="F64" s="89">
        <v>0</v>
      </c>
      <c r="G64" s="89">
        <v>280000</v>
      </c>
      <c r="H64" s="89">
        <v>225966</v>
      </c>
      <c r="I64" s="97" t="e">
        <f t="shared" si="0"/>
        <v>#DIV/0!</v>
      </c>
      <c r="J64" s="97">
        <f t="shared" si="1"/>
        <v>0.80702142857142856</v>
      </c>
      <c r="K64" s="87"/>
    </row>
    <row r="65" spans="1:11" outlineLevel="5">
      <c r="A65" s="85" t="s">
        <v>742</v>
      </c>
      <c r="B65" s="86" t="s">
        <v>62</v>
      </c>
      <c r="C65" s="86" t="s">
        <v>608</v>
      </c>
      <c r="D65" s="86" t="s">
        <v>78</v>
      </c>
      <c r="E65" s="86" t="s">
        <v>58</v>
      </c>
      <c r="F65" s="89">
        <v>363050</v>
      </c>
      <c r="G65" s="89">
        <v>363510</v>
      </c>
      <c r="H65" s="89">
        <v>359847.74</v>
      </c>
      <c r="I65" s="97">
        <f t="shared" si="0"/>
        <v>0.99117956204379565</v>
      </c>
      <c r="J65" s="97">
        <f t="shared" si="1"/>
        <v>0.9899252840362025</v>
      </c>
      <c r="K65" s="87"/>
    </row>
    <row r="66" spans="1:11" ht="25.5" outlineLevel="6">
      <c r="A66" s="85" t="s">
        <v>743</v>
      </c>
      <c r="B66" s="86" t="s">
        <v>62</v>
      </c>
      <c r="C66" s="86" t="s">
        <v>609</v>
      </c>
      <c r="D66" s="86" t="s">
        <v>78</v>
      </c>
      <c r="E66" s="86" t="s">
        <v>58</v>
      </c>
      <c r="F66" s="89">
        <v>363050</v>
      </c>
      <c r="G66" s="89">
        <v>363510</v>
      </c>
      <c r="H66" s="89">
        <v>359847.74</v>
      </c>
      <c r="I66" s="97">
        <f t="shared" si="0"/>
        <v>0.99117956204379565</v>
      </c>
      <c r="J66" s="97">
        <f t="shared" si="1"/>
        <v>0.9899252840362025</v>
      </c>
      <c r="K66" s="87"/>
    </row>
    <row r="67" spans="1:11" ht="63.75" outlineLevel="7">
      <c r="A67" s="85" t="s">
        <v>744</v>
      </c>
      <c r="B67" s="86" t="s">
        <v>62</v>
      </c>
      <c r="C67" s="86" t="s">
        <v>609</v>
      </c>
      <c r="D67" s="86" t="s">
        <v>496</v>
      </c>
      <c r="E67" s="86" t="s">
        <v>58</v>
      </c>
      <c r="F67" s="89">
        <v>363050</v>
      </c>
      <c r="G67" s="89">
        <v>363510</v>
      </c>
      <c r="H67" s="89">
        <v>359847.74</v>
      </c>
      <c r="I67" s="97">
        <f t="shared" si="0"/>
        <v>0.99117956204379565</v>
      </c>
      <c r="J67" s="97">
        <f t="shared" si="1"/>
        <v>0.9899252840362025</v>
      </c>
      <c r="K67" s="87"/>
    </row>
    <row r="68" spans="1:11" ht="114.75" outlineLevel="6">
      <c r="A68" s="85" t="s">
        <v>723</v>
      </c>
      <c r="B68" s="86" t="s">
        <v>62</v>
      </c>
      <c r="C68" s="86" t="s">
        <v>609</v>
      </c>
      <c r="D68" s="86" t="s">
        <v>496</v>
      </c>
      <c r="E68" s="86" t="s">
        <v>94</v>
      </c>
      <c r="F68" s="89">
        <v>307000</v>
      </c>
      <c r="G68" s="89">
        <v>307549.78999999998</v>
      </c>
      <c r="H68" s="89">
        <v>303887.53000000003</v>
      </c>
      <c r="I68" s="97">
        <f t="shared" si="0"/>
        <v>0.98986166123778507</v>
      </c>
      <c r="J68" s="97">
        <f t="shared" si="1"/>
        <v>0.98809213948739827</v>
      </c>
      <c r="K68" s="87"/>
    </row>
    <row r="69" spans="1:11" ht="38.25" outlineLevel="7">
      <c r="A69" s="85" t="s">
        <v>725</v>
      </c>
      <c r="B69" s="86" t="s">
        <v>62</v>
      </c>
      <c r="C69" s="86" t="s">
        <v>609</v>
      </c>
      <c r="D69" s="86" t="s">
        <v>496</v>
      </c>
      <c r="E69" s="86" t="s">
        <v>89</v>
      </c>
      <c r="F69" s="89">
        <v>56050</v>
      </c>
      <c r="G69" s="89">
        <v>55960.21</v>
      </c>
      <c r="H69" s="89">
        <v>55960.21</v>
      </c>
      <c r="I69" s="97">
        <f t="shared" si="0"/>
        <v>0.99839803746654776</v>
      </c>
      <c r="J69" s="97">
        <f t="shared" si="1"/>
        <v>1</v>
      </c>
      <c r="K69" s="87"/>
    </row>
    <row r="70" spans="1:11" ht="38.25" outlineLevel="4">
      <c r="A70" s="85" t="s">
        <v>745</v>
      </c>
      <c r="B70" s="86" t="s">
        <v>62</v>
      </c>
      <c r="C70" s="86" t="s">
        <v>610</v>
      </c>
      <c r="D70" s="86" t="s">
        <v>78</v>
      </c>
      <c r="E70" s="86" t="s">
        <v>58</v>
      </c>
      <c r="F70" s="89">
        <v>1057000</v>
      </c>
      <c r="G70" s="89">
        <v>1330000</v>
      </c>
      <c r="H70" s="89">
        <v>871807.71</v>
      </c>
      <c r="I70" s="97">
        <f t="shared" si="0"/>
        <v>0.82479442762535471</v>
      </c>
      <c r="J70" s="97">
        <f t="shared" si="1"/>
        <v>0.6554945187969925</v>
      </c>
      <c r="K70" s="87"/>
    </row>
    <row r="71" spans="1:11" outlineLevel="5">
      <c r="A71" s="85" t="s">
        <v>746</v>
      </c>
      <c r="B71" s="86" t="s">
        <v>62</v>
      </c>
      <c r="C71" s="86" t="s">
        <v>611</v>
      </c>
      <c r="D71" s="86" t="s">
        <v>78</v>
      </c>
      <c r="E71" s="86" t="s">
        <v>58</v>
      </c>
      <c r="F71" s="89">
        <v>207000</v>
      </c>
      <c r="G71" s="89">
        <v>407000</v>
      </c>
      <c r="H71" s="89">
        <v>240476.07</v>
      </c>
      <c r="I71" s="97">
        <f t="shared" si="0"/>
        <v>1.1617201449275363</v>
      </c>
      <c r="J71" s="97">
        <f t="shared" si="1"/>
        <v>0.59085029484029483</v>
      </c>
      <c r="K71" s="87"/>
    </row>
    <row r="72" spans="1:11" ht="51" outlineLevel="6">
      <c r="A72" s="85" t="s">
        <v>747</v>
      </c>
      <c r="B72" s="86" t="s">
        <v>62</v>
      </c>
      <c r="C72" s="86" t="s">
        <v>611</v>
      </c>
      <c r="D72" s="86" t="s">
        <v>112</v>
      </c>
      <c r="E72" s="86" t="s">
        <v>58</v>
      </c>
      <c r="F72" s="89">
        <v>207000</v>
      </c>
      <c r="G72" s="89">
        <v>407000</v>
      </c>
      <c r="H72" s="89">
        <v>240476.07</v>
      </c>
      <c r="I72" s="97">
        <f t="shared" si="0"/>
        <v>1.1617201449275363</v>
      </c>
      <c r="J72" s="97">
        <f t="shared" si="1"/>
        <v>0.59085029484029483</v>
      </c>
      <c r="K72" s="87"/>
    </row>
    <row r="73" spans="1:11" ht="38.25" outlineLevel="7">
      <c r="A73" s="85" t="s">
        <v>725</v>
      </c>
      <c r="B73" s="86" t="s">
        <v>62</v>
      </c>
      <c r="C73" s="86" t="s">
        <v>611</v>
      </c>
      <c r="D73" s="86" t="s">
        <v>112</v>
      </c>
      <c r="E73" s="86" t="s">
        <v>89</v>
      </c>
      <c r="F73" s="89">
        <v>207000</v>
      </c>
      <c r="G73" s="89">
        <v>407000</v>
      </c>
      <c r="H73" s="89">
        <v>240476.07</v>
      </c>
      <c r="I73" s="97">
        <f t="shared" si="0"/>
        <v>1.1617201449275363</v>
      </c>
      <c r="J73" s="97">
        <f t="shared" si="1"/>
        <v>0.59085029484029483</v>
      </c>
      <c r="K73" s="87"/>
    </row>
    <row r="74" spans="1:11" ht="62.25" customHeight="1" outlineLevel="1">
      <c r="A74" s="85" t="s">
        <v>748</v>
      </c>
      <c r="B74" s="86" t="s">
        <v>62</v>
      </c>
      <c r="C74" s="86" t="s">
        <v>612</v>
      </c>
      <c r="D74" s="86" t="s">
        <v>78</v>
      </c>
      <c r="E74" s="86" t="s">
        <v>58</v>
      </c>
      <c r="F74" s="89">
        <v>830000</v>
      </c>
      <c r="G74" s="89">
        <v>830000</v>
      </c>
      <c r="H74" s="89">
        <v>542196.75</v>
      </c>
      <c r="I74" s="97">
        <f t="shared" si="0"/>
        <v>0.65324909638554218</v>
      </c>
      <c r="J74" s="97">
        <f t="shared" si="1"/>
        <v>0.65324909638554218</v>
      </c>
      <c r="K74" s="87"/>
    </row>
    <row r="75" spans="1:11" ht="38.25" outlineLevel="2">
      <c r="A75" s="85" t="s">
        <v>749</v>
      </c>
      <c r="B75" s="86" t="s">
        <v>62</v>
      </c>
      <c r="C75" s="86" t="s">
        <v>612</v>
      </c>
      <c r="D75" s="86" t="s">
        <v>387</v>
      </c>
      <c r="E75" s="86" t="s">
        <v>58</v>
      </c>
      <c r="F75" s="89">
        <v>830000</v>
      </c>
      <c r="G75" s="89">
        <v>830000</v>
      </c>
      <c r="H75" s="89">
        <v>542196.75</v>
      </c>
      <c r="I75" s="97">
        <f t="shared" si="0"/>
        <v>0.65324909638554218</v>
      </c>
      <c r="J75" s="97">
        <f t="shared" si="1"/>
        <v>0.65324909638554218</v>
      </c>
      <c r="K75" s="87"/>
    </row>
    <row r="76" spans="1:11" ht="38.25" outlineLevel="3">
      <c r="A76" s="85" t="s">
        <v>725</v>
      </c>
      <c r="B76" s="86" t="s">
        <v>62</v>
      </c>
      <c r="C76" s="86" t="s">
        <v>612</v>
      </c>
      <c r="D76" s="86" t="s">
        <v>387</v>
      </c>
      <c r="E76" s="86" t="s">
        <v>89</v>
      </c>
      <c r="F76" s="89">
        <v>830000</v>
      </c>
      <c r="G76" s="89">
        <v>830000</v>
      </c>
      <c r="H76" s="89">
        <v>542196.75</v>
      </c>
      <c r="I76" s="97">
        <f t="shared" si="0"/>
        <v>0.65324909638554218</v>
      </c>
      <c r="J76" s="97">
        <f t="shared" si="1"/>
        <v>0.65324909638554218</v>
      </c>
      <c r="K76" s="87"/>
    </row>
    <row r="77" spans="1:11" ht="51" outlineLevel="4">
      <c r="A77" s="85" t="s">
        <v>750</v>
      </c>
      <c r="B77" s="86" t="s">
        <v>62</v>
      </c>
      <c r="C77" s="86" t="s">
        <v>613</v>
      </c>
      <c r="D77" s="86" t="s">
        <v>78</v>
      </c>
      <c r="E77" s="86" t="s">
        <v>58</v>
      </c>
      <c r="F77" s="89">
        <v>20000</v>
      </c>
      <c r="G77" s="89">
        <v>93000</v>
      </c>
      <c r="H77" s="89">
        <v>89134.89</v>
      </c>
      <c r="I77" s="97">
        <f t="shared" si="0"/>
        <v>4.4567445000000001</v>
      </c>
      <c r="J77" s="97">
        <f t="shared" si="1"/>
        <v>0.95843967741935487</v>
      </c>
      <c r="K77" s="87"/>
    </row>
    <row r="78" spans="1:11" ht="63.75" outlineLevel="5">
      <c r="A78" s="85" t="s">
        <v>751</v>
      </c>
      <c r="B78" s="86" t="s">
        <v>62</v>
      </c>
      <c r="C78" s="86" t="s">
        <v>613</v>
      </c>
      <c r="D78" s="86" t="s">
        <v>110</v>
      </c>
      <c r="E78" s="86" t="s">
        <v>58</v>
      </c>
      <c r="F78" s="89">
        <v>10000</v>
      </c>
      <c r="G78" s="89">
        <v>10000</v>
      </c>
      <c r="H78" s="89">
        <v>9860</v>
      </c>
      <c r="I78" s="97">
        <f t="shared" si="0"/>
        <v>0.98599999999999999</v>
      </c>
      <c r="J78" s="97">
        <f t="shared" si="1"/>
        <v>0.98599999999999999</v>
      </c>
      <c r="K78" s="87"/>
    </row>
    <row r="79" spans="1:11" ht="38.25" outlineLevel="6">
      <c r="A79" s="85" t="s">
        <v>725</v>
      </c>
      <c r="B79" s="86" t="s">
        <v>62</v>
      </c>
      <c r="C79" s="86" t="s">
        <v>613</v>
      </c>
      <c r="D79" s="86" t="s">
        <v>110</v>
      </c>
      <c r="E79" s="86" t="s">
        <v>89</v>
      </c>
      <c r="F79" s="89">
        <v>10000</v>
      </c>
      <c r="G79" s="89">
        <v>10000</v>
      </c>
      <c r="H79" s="89">
        <v>9860</v>
      </c>
      <c r="I79" s="97">
        <f t="shared" si="0"/>
        <v>0.98599999999999999</v>
      </c>
      <c r="J79" s="97">
        <f t="shared" si="1"/>
        <v>0.98599999999999999</v>
      </c>
      <c r="K79" s="87"/>
    </row>
    <row r="80" spans="1:11" ht="76.5" outlineLevel="7">
      <c r="A80" s="85" t="s">
        <v>752</v>
      </c>
      <c r="B80" s="86" t="s">
        <v>62</v>
      </c>
      <c r="C80" s="86" t="s">
        <v>613</v>
      </c>
      <c r="D80" s="86" t="s">
        <v>109</v>
      </c>
      <c r="E80" s="86" t="s">
        <v>58</v>
      </c>
      <c r="F80" s="89">
        <v>10000</v>
      </c>
      <c r="G80" s="89">
        <v>3000</v>
      </c>
      <c r="H80" s="89">
        <v>0</v>
      </c>
      <c r="I80" s="97">
        <f t="shared" si="0"/>
        <v>0</v>
      </c>
      <c r="J80" s="97">
        <f t="shared" si="1"/>
        <v>0</v>
      </c>
      <c r="K80" s="87"/>
    </row>
    <row r="81" spans="1:11" ht="38.25" outlineLevel="6">
      <c r="A81" s="85" t="s">
        <v>725</v>
      </c>
      <c r="B81" s="86" t="s">
        <v>62</v>
      </c>
      <c r="C81" s="86" t="s">
        <v>613</v>
      </c>
      <c r="D81" s="86" t="s">
        <v>109</v>
      </c>
      <c r="E81" s="86" t="s">
        <v>89</v>
      </c>
      <c r="F81" s="89">
        <v>10000</v>
      </c>
      <c r="G81" s="89">
        <v>3000</v>
      </c>
      <c r="H81" s="89">
        <v>0</v>
      </c>
      <c r="I81" s="97">
        <f t="shared" ref="I81:I144" si="2">H81/F81</f>
        <v>0</v>
      </c>
      <c r="J81" s="97">
        <f t="shared" ref="J81:J144" si="3">H81/G81</f>
        <v>0</v>
      </c>
      <c r="K81" s="87"/>
    </row>
    <row r="82" spans="1:11" ht="63.75" outlineLevel="7">
      <c r="A82" s="85" t="s">
        <v>753</v>
      </c>
      <c r="B82" s="86" t="s">
        <v>62</v>
      </c>
      <c r="C82" s="86" t="s">
        <v>613</v>
      </c>
      <c r="D82" s="86" t="s">
        <v>589</v>
      </c>
      <c r="E82" s="86" t="s">
        <v>58</v>
      </c>
      <c r="F82" s="89">
        <v>0</v>
      </c>
      <c r="G82" s="89">
        <v>80000</v>
      </c>
      <c r="H82" s="89">
        <v>79274.89</v>
      </c>
      <c r="I82" s="97" t="e">
        <f t="shared" si="2"/>
        <v>#DIV/0!</v>
      </c>
      <c r="J82" s="97">
        <f t="shared" si="3"/>
        <v>0.99093612499999995</v>
      </c>
      <c r="K82" s="87"/>
    </row>
    <row r="83" spans="1:11" ht="38.25" outlineLevel="6">
      <c r="A83" s="85" t="s">
        <v>725</v>
      </c>
      <c r="B83" s="86" t="s">
        <v>62</v>
      </c>
      <c r="C83" s="86" t="s">
        <v>613</v>
      </c>
      <c r="D83" s="86" t="s">
        <v>589</v>
      </c>
      <c r="E83" s="86" t="s">
        <v>89</v>
      </c>
      <c r="F83" s="89">
        <v>0</v>
      </c>
      <c r="G83" s="89">
        <v>80000</v>
      </c>
      <c r="H83" s="89">
        <v>79274.89</v>
      </c>
      <c r="I83" s="97" t="e">
        <f t="shared" si="2"/>
        <v>#DIV/0!</v>
      </c>
      <c r="J83" s="97">
        <f t="shared" si="3"/>
        <v>0.99093612499999995</v>
      </c>
      <c r="K83" s="87"/>
    </row>
    <row r="84" spans="1:11" outlineLevel="7">
      <c r="A84" s="85" t="s">
        <v>754</v>
      </c>
      <c r="B84" s="86" t="s">
        <v>62</v>
      </c>
      <c r="C84" s="86" t="s">
        <v>615</v>
      </c>
      <c r="D84" s="86" t="s">
        <v>78</v>
      </c>
      <c r="E84" s="86" t="s">
        <v>58</v>
      </c>
      <c r="F84" s="89">
        <v>46210095.950000003</v>
      </c>
      <c r="G84" s="89">
        <v>57444048.509999998</v>
      </c>
      <c r="H84" s="89">
        <v>46813826.060000002</v>
      </c>
      <c r="I84" s="97">
        <f t="shared" si="2"/>
        <v>1.0130648962653799</v>
      </c>
      <c r="J84" s="97">
        <f t="shared" si="3"/>
        <v>0.81494649618664217</v>
      </c>
      <c r="K84" s="87"/>
    </row>
    <row r="85" spans="1:11" ht="25.5" outlineLevel="7">
      <c r="A85" s="85" t="s">
        <v>755</v>
      </c>
      <c r="B85" s="86" t="s">
        <v>62</v>
      </c>
      <c r="C85" s="86" t="s">
        <v>617</v>
      </c>
      <c r="D85" s="86" t="s">
        <v>78</v>
      </c>
      <c r="E85" s="86" t="s">
        <v>58</v>
      </c>
      <c r="F85" s="89">
        <v>848222.22</v>
      </c>
      <c r="G85" s="89">
        <v>898600</v>
      </c>
      <c r="H85" s="89">
        <v>898600</v>
      </c>
      <c r="I85" s="97">
        <f t="shared" si="2"/>
        <v>1.0593921955970453</v>
      </c>
      <c r="J85" s="97">
        <f t="shared" si="3"/>
        <v>1</v>
      </c>
      <c r="K85" s="87"/>
    </row>
    <row r="86" spans="1:11" ht="25.5" outlineLevel="7">
      <c r="A86" s="85" t="s">
        <v>756</v>
      </c>
      <c r="B86" s="86" t="s">
        <v>62</v>
      </c>
      <c r="C86" s="86" t="s">
        <v>617</v>
      </c>
      <c r="D86" s="86" t="s">
        <v>388</v>
      </c>
      <c r="E86" s="86" t="s">
        <v>58</v>
      </c>
      <c r="F86" s="89">
        <v>668000</v>
      </c>
      <c r="G86" s="89">
        <v>668340</v>
      </c>
      <c r="H86" s="89">
        <v>668340</v>
      </c>
      <c r="I86" s="97">
        <f t="shared" si="2"/>
        <v>1.0005089820359281</v>
      </c>
      <c r="J86" s="97">
        <f t="shared" si="3"/>
        <v>1</v>
      </c>
      <c r="K86" s="87"/>
    </row>
    <row r="87" spans="1:11" ht="38.25" outlineLevel="7">
      <c r="A87" s="85" t="s">
        <v>725</v>
      </c>
      <c r="B87" s="86" t="s">
        <v>62</v>
      </c>
      <c r="C87" s="86" t="s">
        <v>617</v>
      </c>
      <c r="D87" s="86" t="s">
        <v>388</v>
      </c>
      <c r="E87" s="86" t="s">
        <v>89</v>
      </c>
      <c r="F87" s="89">
        <v>668000</v>
      </c>
      <c r="G87" s="89">
        <v>668340</v>
      </c>
      <c r="H87" s="89">
        <v>668340</v>
      </c>
      <c r="I87" s="97">
        <f t="shared" si="2"/>
        <v>1.0005089820359281</v>
      </c>
      <c r="J87" s="97">
        <f t="shared" si="3"/>
        <v>1</v>
      </c>
      <c r="K87" s="87"/>
    </row>
    <row r="88" spans="1:11" ht="51" outlineLevel="7">
      <c r="A88" s="85" t="s">
        <v>757</v>
      </c>
      <c r="B88" s="86" t="s">
        <v>62</v>
      </c>
      <c r="C88" s="86" t="s">
        <v>617</v>
      </c>
      <c r="D88" s="86" t="s">
        <v>389</v>
      </c>
      <c r="E88" s="86" t="s">
        <v>58</v>
      </c>
      <c r="F88" s="89">
        <v>74222.22</v>
      </c>
      <c r="G88" s="89">
        <v>124260</v>
      </c>
      <c r="H88" s="89">
        <v>124260</v>
      </c>
      <c r="I88" s="97">
        <f t="shared" si="2"/>
        <v>1.6741617267713091</v>
      </c>
      <c r="J88" s="97">
        <f t="shared" si="3"/>
        <v>1</v>
      </c>
      <c r="K88" s="87"/>
    </row>
    <row r="89" spans="1:11" ht="38.25" outlineLevel="7">
      <c r="A89" s="85" t="s">
        <v>725</v>
      </c>
      <c r="B89" s="86" t="s">
        <v>62</v>
      </c>
      <c r="C89" s="86" t="s">
        <v>617</v>
      </c>
      <c r="D89" s="86" t="s">
        <v>389</v>
      </c>
      <c r="E89" s="86" t="s">
        <v>89</v>
      </c>
      <c r="F89" s="89">
        <v>74222.22</v>
      </c>
      <c r="G89" s="89">
        <v>124260</v>
      </c>
      <c r="H89" s="89">
        <v>124260</v>
      </c>
      <c r="I89" s="97">
        <f t="shared" si="2"/>
        <v>1.6741617267713091</v>
      </c>
      <c r="J89" s="97">
        <f t="shared" si="3"/>
        <v>1</v>
      </c>
      <c r="K89" s="87"/>
    </row>
    <row r="90" spans="1:11" ht="51" outlineLevel="7">
      <c r="A90" s="85" t="s">
        <v>758</v>
      </c>
      <c r="B90" s="86" t="s">
        <v>62</v>
      </c>
      <c r="C90" s="86" t="s">
        <v>617</v>
      </c>
      <c r="D90" s="86" t="s">
        <v>293</v>
      </c>
      <c r="E90" s="86" t="s">
        <v>58</v>
      </c>
      <c r="F90" s="89">
        <v>106000</v>
      </c>
      <c r="G90" s="89">
        <v>106000</v>
      </c>
      <c r="H90" s="89">
        <v>106000</v>
      </c>
      <c r="I90" s="97">
        <f t="shared" si="2"/>
        <v>1</v>
      </c>
      <c r="J90" s="97">
        <f t="shared" si="3"/>
        <v>1</v>
      </c>
      <c r="K90" s="87"/>
    </row>
    <row r="91" spans="1:11" ht="38.25" outlineLevel="7">
      <c r="A91" s="85" t="s">
        <v>725</v>
      </c>
      <c r="B91" s="86" t="s">
        <v>62</v>
      </c>
      <c r="C91" s="86" t="s">
        <v>617</v>
      </c>
      <c r="D91" s="86" t="s">
        <v>293</v>
      </c>
      <c r="E91" s="86" t="s">
        <v>89</v>
      </c>
      <c r="F91" s="89">
        <v>106000</v>
      </c>
      <c r="G91" s="89">
        <v>106000</v>
      </c>
      <c r="H91" s="89">
        <v>106000</v>
      </c>
      <c r="I91" s="97">
        <f t="shared" si="2"/>
        <v>1</v>
      </c>
      <c r="J91" s="97">
        <f t="shared" si="3"/>
        <v>1</v>
      </c>
      <c r="K91" s="87"/>
    </row>
    <row r="92" spans="1:11" outlineLevel="1">
      <c r="A92" s="85" t="s">
        <v>759</v>
      </c>
      <c r="B92" s="86" t="s">
        <v>62</v>
      </c>
      <c r="C92" s="86" t="s">
        <v>618</v>
      </c>
      <c r="D92" s="86" t="s">
        <v>78</v>
      </c>
      <c r="E92" s="86" t="s">
        <v>58</v>
      </c>
      <c r="F92" s="89">
        <v>1116237.3700000001</v>
      </c>
      <c r="G92" s="89">
        <v>1087182.18</v>
      </c>
      <c r="H92" s="89">
        <v>721370.92</v>
      </c>
      <c r="I92" s="97">
        <f t="shared" si="2"/>
        <v>0.64625225725958269</v>
      </c>
      <c r="J92" s="97">
        <f t="shared" si="3"/>
        <v>0.66352349520666365</v>
      </c>
      <c r="K92" s="87"/>
    </row>
    <row r="93" spans="1:11" ht="165.75" outlineLevel="2">
      <c r="A93" s="85" t="s">
        <v>760</v>
      </c>
      <c r="B93" s="86" t="s">
        <v>62</v>
      </c>
      <c r="C93" s="86" t="s">
        <v>618</v>
      </c>
      <c r="D93" s="86" t="s">
        <v>489</v>
      </c>
      <c r="E93" s="86" t="s">
        <v>58</v>
      </c>
      <c r="F93" s="89">
        <v>1105075</v>
      </c>
      <c r="G93" s="89">
        <v>1076310.3600000001</v>
      </c>
      <c r="H93" s="89">
        <v>714157.21</v>
      </c>
      <c r="I93" s="97">
        <f t="shared" si="2"/>
        <v>0.64625225437187517</v>
      </c>
      <c r="J93" s="97">
        <f t="shared" si="3"/>
        <v>0.66352349335371996</v>
      </c>
      <c r="K93" s="87"/>
    </row>
    <row r="94" spans="1:11" ht="38.25" outlineLevel="3">
      <c r="A94" s="85" t="s">
        <v>725</v>
      </c>
      <c r="B94" s="86" t="s">
        <v>62</v>
      </c>
      <c r="C94" s="86" t="s">
        <v>618</v>
      </c>
      <c r="D94" s="86" t="s">
        <v>489</v>
      </c>
      <c r="E94" s="86" t="s">
        <v>89</v>
      </c>
      <c r="F94" s="89">
        <v>1105075</v>
      </c>
      <c r="G94" s="89">
        <v>1076310.3600000001</v>
      </c>
      <c r="H94" s="89">
        <v>714157.21</v>
      </c>
      <c r="I94" s="97">
        <f t="shared" si="2"/>
        <v>0.64625225437187517</v>
      </c>
      <c r="J94" s="97">
        <f t="shared" si="3"/>
        <v>0.66352349335371996</v>
      </c>
      <c r="K94" s="87"/>
    </row>
    <row r="95" spans="1:11" ht="165.75" outlineLevel="4">
      <c r="A95" s="85" t="s">
        <v>761</v>
      </c>
      <c r="B95" s="86" t="s">
        <v>62</v>
      </c>
      <c r="C95" s="86" t="s">
        <v>618</v>
      </c>
      <c r="D95" s="86" t="s">
        <v>493</v>
      </c>
      <c r="E95" s="86" t="s">
        <v>58</v>
      </c>
      <c r="F95" s="89">
        <v>11162.37</v>
      </c>
      <c r="G95" s="89">
        <v>10871.82</v>
      </c>
      <c r="H95" s="89">
        <v>7213.71</v>
      </c>
      <c r="I95" s="97">
        <f t="shared" si="2"/>
        <v>0.64625254314271963</v>
      </c>
      <c r="J95" s="97">
        <f t="shared" si="3"/>
        <v>0.66352367864810124</v>
      </c>
      <c r="K95" s="87"/>
    </row>
    <row r="96" spans="1:11" ht="38.25" outlineLevel="5">
      <c r="A96" s="85" t="s">
        <v>725</v>
      </c>
      <c r="B96" s="86" t="s">
        <v>62</v>
      </c>
      <c r="C96" s="86" t="s">
        <v>618</v>
      </c>
      <c r="D96" s="86" t="s">
        <v>493</v>
      </c>
      <c r="E96" s="86" t="s">
        <v>89</v>
      </c>
      <c r="F96" s="89">
        <v>11162.37</v>
      </c>
      <c r="G96" s="89">
        <v>10871.82</v>
      </c>
      <c r="H96" s="89">
        <v>7213.71</v>
      </c>
      <c r="I96" s="97">
        <f t="shared" si="2"/>
        <v>0.64625254314271963</v>
      </c>
      <c r="J96" s="97">
        <f t="shared" si="3"/>
        <v>0.66352367864810124</v>
      </c>
      <c r="K96" s="87"/>
    </row>
    <row r="97" spans="1:11" ht="25.5" outlineLevel="6">
      <c r="A97" s="85" t="s">
        <v>762</v>
      </c>
      <c r="B97" s="86" t="s">
        <v>62</v>
      </c>
      <c r="C97" s="86" t="s">
        <v>619</v>
      </c>
      <c r="D97" s="86" t="s">
        <v>78</v>
      </c>
      <c r="E97" s="86" t="s">
        <v>58</v>
      </c>
      <c r="F97" s="89">
        <v>43067020.200000003</v>
      </c>
      <c r="G97" s="89">
        <v>54123411.799999997</v>
      </c>
      <c r="H97" s="89">
        <v>44043300.609999999</v>
      </c>
      <c r="I97" s="97">
        <f t="shared" si="2"/>
        <v>1.0226688636795911</v>
      </c>
      <c r="J97" s="97">
        <f t="shared" si="3"/>
        <v>0.81375691489574575</v>
      </c>
      <c r="K97" s="87"/>
    </row>
    <row r="98" spans="1:11" ht="51" outlineLevel="7">
      <c r="A98" s="85" t="s">
        <v>763</v>
      </c>
      <c r="B98" s="86" t="s">
        <v>62</v>
      </c>
      <c r="C98" s="86" t="s">
        <v>619</v>
      </c>
      <c r="D98" s="86" t="s">
        <v>105</v>
      </c>
      <c r="E98" s="86" t="s">
        <v>58</v>
      </c>
      <c r="F98" s="89">
        <v>27965000</v>
      </c>
      <c r="G98" s="89">
        <v>34235480.109999999</v>
      </c>
      <c r="H98" s="89">
        <v>24210575.289999999</v>
      </c>
      <c r="I98" s="97">
        <f t="shared" si="2"/>
        <v>0.86574558519578038</v>
      </c>
      <c r="J98" s="97">
        <f t="shared" si="3"/>
        <v>0.70717791052470802</v>
      </c>
      <c r="K98" s="87"/>
    </row>
    <row r="99" spans="1:11" ht="38.25" outlineLevel="3">
      <c r="A99" s="85" t="s">
        <v>725</v>
      </c>
      <c r="B99" s="86" t="s">
        <v>62</v>
      </c>
      <c r="C99" s="86" t="s">
        <v>619</v>
      </c>
      <c r="D99" s="86" t="s">
        <v>105</v>
      </c>
      <c r="E99" s="86" t="s">
        <v>89</v>
      </c>
      <c r="F99" s="89">
        <v>27965000</v>
      </c>
      <c r="G99" s="89">
        <v>34235480.109999999</v>
      </c>
      <c r="H99" s="89">
        <v>24210575.289999999</v>
      </c>
      <c r="I99" s="97">
        <f t="shared" si="2"/>
        <v>0.86574558519578038</v>
      </c>
      <c r="J99" s="97">
        <f t="shared" si="3"/>
        <v>0.70717791052470802</v>
      </c>
      <c r="K99" s="87"/>
    </row>
    <row r="100" spans="1:11" ht="76.5" outlineLevel="4">
      <c r="A100" s="85" t="s">
        <v>764</v>
      </c>
      <c r="B100" s="86" t="s">
        <v>62</v>
      </c>
      <c r="C100" s="86" t="s">
        <v>619</v>
      </c>
      <c r="D100" s="86" t="s">
        <v>588</v>
      </c>
      <c r="E100" s="86" t="s">
        <v>58</v>
      </c>
      <c r="F100" s="89">
        <v>0</v>
      </c>
      <c r="G100" s="89">
        <v>913206.37</v>
      </c>
      <c r="H100" s="89">
        <v>858000</v>
      </c>
      <c r="I100" s="97" t="e">
        <f t="shared" si="2"/>
        <v>#DIV/0!</v>
      </c>
      <c r="J100" s="97">
        <f t="shared" si="3"/>
        <v>0.93954666566769574</v>
      </c>
      <c r="K100" s="87"/>
    </row>
    <row r="101" spans="1:11" ht="38.25" outlineLevel="5">
      <c r="A101" s="85" t="s">
        <v>725</v>
      </c>
      <c r="B101" s="86" t="s">
        <v>62</v>
      </c>
      <c r="C101" s="86" t="s">
        <v>619</v>
      </c>
      <c r="D101" s="86" t="s">
        <v>588</v>
      </c>
      <c r="E101" s="86" t="s">
        <v>89</v>
      </c>
      <c r="F101" s="89">
        <v>0</v>
      </c>
      <c r="G101" s="89">
        <v>913206.37</v>
      </c>
      <c r="H101" s="89">
        <v>858000</v>
      </c>
      <c r="I101" s="97" t="e">
        <f t="shared" si="2"/>
        <v>#DIV/0!</v>
      </c>
      <c r="J101" s="97">
        <f t="shared" si="3"/>
        <v>0.93954666566769574</v>
      </c>
      <c r="K101" s="87"/>
    </row>
    <row r="102" spans="1:11" ht="102" outlineLevel="6">
      <c r="A102" s="85" t="s">
        <v>765</v>
      </c>
      <c r="B102" s="86" t="s">
        <v>62</v>
      </c>
      <c r="C102" s="86" t="s">
        <v>619</v>
      </c>
      <c r="D102" s="86" t="s">
        <v>64</v>
      </c>
      <c r="E102" s="86" t="s">
        <v>58</v>
      </c>
      <c r="F102" s="89">
        <v>11951000</v>
      </c>
      <c r="G102" s="89">
        <v>14951000</v>
      </c>
      <c r="H102" s="89">
        <v>14951000</v>
      </c>
      <c r="I102" s="97">
        <f t="shared" si="2"/>
        <v>1.2510250188268763</v>
      </c>
      <c r="J102" s="97">
        <f t="shared" si="3"/>
        <v>1</v>
      </c>
      <c r="K102" s="87"/>
    </row>
    <row r="103" spans="1:11" ht="38.25" outlineLevel="7">
      <c r="A103" s="85" t="s">
        <v>725</v>
      </c>
      <c r="B103" s="86" t="s">
        <v>62</v>
      </c>
      <c r="C103" s="86" t="s">
        <v>619</v>
      </c>
      <c r="D103" s="86" t="s">
        <v>64</v>
      </c>
      <c r="E103" s="86" t="s">
        <v>89</v>
      </c>
      <c r="F103" s="89">
        <v>11951000</v>
      </c>
      <c r="G103" s="89">
        <v>14951000</v>
      </c>
      <c r="H103" s="89">
        <v>14951000</v>
      </c>
      <c r="I103" s="97">
        <f t="shared" si="2"/>
        <v>1.2510250188268763</v>
      </c>
      <c r="J103" s="97">
        <f t="shared" si="3"/>
        <v>1</v>
      </c>
      <c r="K103" s="87"/>
    </row>
    <row r="104" spans="1:11" ht="242.25" outlineLevel="6">
      <c r="A104" s="85" t="s">
        <v>766</v>
      </c>
      <c r="B104" s="86" t="s">
        <v>62</v>
      </c>
      <c r="C104" s="86" t="s">
        <v>619</v>
      </c>
      <c r="D104" s="86" t="s">
        <v>487</v>
      </c>
      <c r="E104" s="86" t="s">
        <v>58</v>
      </c>
      <c r="F104" s="89">
        <v>3000000</v>
      </c>
      <c r="G104" s="89">
        <v>0</v>
      </c>
      <c r="H104" s="89">
        <v>0</v>
      </c>
      <c r="I104" s="97">
        <f t="shared" si="2"/>
        <v>0</v>
      </c>
      <c r="J104" s="97" t="e">
        <f t="shared" si="3"/>
        <v>#DIV/0!</v>
      </c>
      <c r="K104" s="87"/>
    </row>
    <row r="105" spans="1:11" ht="38.25" outlineLevel="5">
      <c r="A105" s="85" t="s">
        <v>725</v>
      </c>
      <c r="B105" s="86" t="s">
        <v>62</v>
      </c>
      <c r="C105" s="86" t="s">
        <v>619</v>
      </c>
      <c r="D105" s="86" t="s">
        <v>487</v>
      </c>
      <c r="E105" s="86" t="s">
        <v>89</v>
      </c>
      <c r="F105" s="89">
        <v>3000000</v>
      </c>
      <c r="G105" s="89">
        <v>0</v>
      </c>
      <c r="H105" s="89">
        <v>0</v>
      </c>
      <c r="I105" s="97">
        <f t="shared" si="2"/>
        <v>0</v>
      </c>
      <c r="J105" s="97" t="e">
        <f t="shared" si="3"/>
        <v>#DIV/0!</v>
      </c>
      <c r="K105" s="87"/>
    </row>
    <row r="106" spans="1:11" ht="114.75" outlineLevel="6">
      <c r="A106" s="85" t="s">
        <v>767</v>
      </c>
      <c r="B106" s="86" t="s">
        <v>62</v>
      </c>
      <c r="C106" s="86" t="s">
        <v>619</v>
      </c>
      <c r="D106" s="86" t="s">
        <v>53</v>
      </c>
      <c r="E106" s="86" t="s">
        <v>58</v>
      </c>
      <c r="F106" s="89">
        <v>120717.17</v>
      </c>
      <c r="G106" s="89">
        <v>4023725.32</v>
      </c>
      <c r="H106" s="89">
        <v>4023725.32</v>
      </c>
      <c r="I106" s="97">
        <f t="shared" si="2"/>
        <v>33.331839372974031</v>
      </c>
      <c r="J106" s="97">
        <f t="shared" si="3"/>
        <v>1</v>
      </c>
      <c r="K106" s="87"/>
    </row>
    <row r="107" spans="1:11" ht="38.25" outlineLevel="7">
      <c r="A107" s="85" t="s">
        <v>725</v>
      </c>
      <c r="B107" s="86" t="s">
        <v>62</v>
      </c>
      <c r="C107" s="86" t="s">
        <v>619</v>
      </c>
      <c r="D107" s="86" t="s">
        <v>53</v>
      </c>
      <c r="E107" s="86" t="s">
        <v>89</v>
      </c>
      <c r="F107" s="89">
        <v>120717.17</v>
      </c>
      <c r="G107" s="89">
        <v>4023725.32</v>
      </c>
      <c r="H107" s="89">
        <v>4023725.32</v>
      </c>
      <c r="I107" s="97">
        <f t="shared" si="2"/>
        <v>33.331839372974031</v>
      </c>
      <c r="J107" s="97">
        <f t="shared" si="3"/>
        <v>1</v>
      </c>
      <c r="K107" s="87"/>
    </row>
    <row r="108" spans="1:11" ht="255" outlineLevel="6">
      <c r="A108" s="85" t="s">
        <v>768</v>
      </c>
      <c r="B108" s="86" t="s">
        <v>62</v>
      </c>
      <c r="C108" s="86" t="s">
        <v>619</v>
      </c>
      <c r="D108" s="86" t="s">
        <v>491</v>
      </c>
      <c r="E108" s="86" t="s">
        <v>58</v>
      </c>
      <c r="F108" s="89">
        <v>30303.03</v>
      </c>
      <c r="G108" s="89">
        <v>0</v>
      </c>
      <c r="H108" s="89">
        <v>0</v>
      </c>
      <c r="I108" s="97">
        <f t="shared" si="2"/>
        <v>0</v>
      </c>
      <c r="J108" s="97" t="e">
        <f t="shared" si="3"/>
        <v>#DIV/0!</v>
      </c>
      <c r="K108" s="87"/>
    </row>
    <row r="109" spans="1:11" ht="38.25" outlineLevel="7">
      <c r="A109" s="85" t="s">
        <v>725</v>
      </c>
      <c r="B109" s="86" t="s">
        <v>62</v>
      </c>
      <c r="C109" s="86" t="s">
        <v>619</v>
      </c>
      <c r="D109" s="86" t="s">
        <v>491</v>
      </c>
      <c r="E109" s="86" t="s">
        <v>89</v>
      </c>
      <c r="F109" s="89">
        <v>30303.03</v>
      </c>
      <c r="G109" s="89">
        <v>0</v>
      </c>
      <c r="H109" s="89">
        <v>0</v>
      </c>
      <c r="I109" s="97">
        <f t="shared" si="2"/>
        <v>0</v>
      </c>
      <c r="J109" s="97" t="e">
        <f t="shared" si="3"/>
        <v>#DIV/0!</v>
      </c>
      <c r="K109" s="87"/>
    </row>
    <row r="110" spans="1:11" ht="25.5" outlineLevel="3">
      <c r="A110" s="85" t="s">
        <v>769</v>
      </c>
      <c r="B110" s="86" t="s">
        <v>62</v>
      </c>
      <c r="C110" s="86" t="s">
        <v>622</v>
      </c>
      <c r="D110" s="86" t="s">
        <v>78</v>
      </c>
      <c r="E110" s="86" t="s">
        <v>58</v>
      </c>
      <c r="F110" s="89">
        <v>1178616.1599999999</v>
      </c>
      <c r="G110" s="89">
        <v>1334854.53</v>
      </c>
      <c r="H110" s="89">
        <v>1150554.53</v>
      </c>
      <c r="I110" s="97">
        <f t="shared" si="2"/>
        <v>0.97619103576519783</v>
      </c>
      <c r="J110" s="97">
        <f t="shared" si="3"/>
        <v>0.86193252084180294</v>
      </c>
      <c r="K110" s="87"/>
    </row>
    <row r="111" spans="1:11" ht="38.25" outlineLevel="4">
      <c r="A111" s="85" t="s">
        <v>770</v>
      </c>
      <c r="B111" s="86" t="s">
        <v>62</v>
      </c>
      <c r="C111" s="86" t="s">
        <v>622</v>
      </c>
      <c r="D111" s="86" t="s">
        <v>317</v>
      </c>
      <c r="E111" s="86" t="s">
        <v>58</v>
      </c>
      <c r="F111" s="89">
        <v>1150000</v>
      </c>
      <c r="G111" s="89">
        <v>975005.99</v>
      </c>
      <c r="H111" s="89">
        <v>975005.99</v>
      </c>
      <c r="I111" s="97">
        <f t="shared" si="2"/>
        <v>0.84783129565217386</v>
      </c>
      <c r="J111" s="97">
        <f t="shared" si="3"/>
        <v>1</v>
      </c>
      <c r="K111" s="87"/>
    </row>
    <row r="112" spans="1:11" ht="38.25" outlineLevel="5">
      <c r="A112" s="85" t="s">
        <v>725</v>
      </c>
      <c r="B112" s="86" t="s">
        <v>62</v>
      </c>
      <c r="C112" s="86" t="s">
        <v>622</v>
      </c>
      <c r="D112" s="86" t="s">
        <v>317</v>
      </c>
      <c r="E112" s="86" t="s">
        <v>89</v>
      </c>
      <c r="F112" s="89">
        <v>1150000</v>
      </c>
      <c r="G112" s="89">
        <v>975005.99</v>
      </c>
      <c r="H112" s="89">
        <v>975005.99</v>
      </c>
      <c r="I112" s="97">
        <f t="shared" si="2"/>
        <v>0.84783129565217386</v>
      </c>
      <c r="J112" s="97">
        <f t="shared" si="3"/>
        <v>1</v>
      </c>
      <c r="K112" s="87"/>
    </row>
    <row r="113" spans="1:11" ht="51" outlineLevel="6">
      <c r="A113" s="85" t="s">
        <v>771</v>
      </c>
      <c r="B113" s="86" t="s">
        <v>62</v>
      </c>
      <c r="C113" s="86" t="s">
        <v>622</v>
      </c>
      <c r="D113" s="86" t="s">
        <v>390</v>
      </c>
      <c r="E113" s="86" t="s">
        <v>58</v>
      </c>
      <c r="F113" s="89">
        <v>11616.16</v>
      </c>
      <c r="G113" s="89">
        <v>9848.5400000000009</v>
      </c>
      <c r="H113" s="89">
        <v>9848.5400000000009</v>
      </c>
      <c r="I113" s="97">
        <f t="shared" si="2"/>
        <v>0.84783095274169784</v>
      </c>
      <c r="J113" s="97">
        <f t="shared" si="3"/>
        <v>1</v>
      </c>
      <c r="K113" s="87"/>
    </row>
    <row r="114" spans="1:11" ht="38.25" outlineLevel="7">
      <c r="A114" s="85" t="s">
        <v>725</v>
      </c>
      <c r="B114" s="86" t="s">
        <v>62</v>
      </c>
      <c r="C114" s="86" t="s">
        <v>622</v>
      </c>
      <c r="D114" s="86" t="s">
        <v>390</v>
      </c>
      <c r="E114" s="86" t="s">
        <v>89</v>
      </c>
      <c r="F114" s="89">
        <v>11616.16</v>
      </c>
      <c r="G114" s="89">
        <v>9848.5400000000009</v>
      </c>
      <c r="H114" s="89">
        <v>9848.5400000000009</v>
      </c>
      <c r="I114" s="97">
        <f t="shared" si="2"/>
        <v>0.84783095274169784</v>
      </c>
      <c r="J114" s="97">
        <f t="shared" si="3"/>
        <v>1</v>
      </c>
      <c r="K114" s="87"/>
    </row>
    <row r="115" spans="1:11" ht="51" outlineLevel="2">
      <c r="A115" s="85" t="s">
        <v>772</v>
      </c>
      <c r="B115" s="86" t="s">
        <v>62</v>
      </c>
      <c r="C115" s="86" t="s">
        <v>622</v>
      </c>
      <c r="D115" s="86" t="s">
        <v>153</v>
      </c>
      <c r="E115" s="86" t="s">
        <v>58</v>
      </c>
      <c r="F115" s="89">
        <v>0</v>
      </c>
      <c r="G115" s="89">
        <v>300000</v>
      </c>
      <c r="H115" s="89">
        <v>116000</v>
      </c>
      <c r="I115" s="97" t="e">
        <f t="shared" si="2"/>
        <v>#DIV/0!</v>
      </c>
      <c r="J115" s="97">
        <f t="shared" si="3"/>
        <v>0.38666666666666666</v>
      </c>
      <c r="K115" s="87"/>
    </row>
    <row r="116" spans="1:11" ht="38.25" outlineLevel="3">
      <c r="A116" s="85" t="s">
        <v>725</v>
      </c>
      <c r="B116" s="86" t="s">
        <v>62</v>
      </c>
      <c r="C116" s="86" t="s">
        <v>622</v>
      </c>
      <c r="D116" s="86" t="s">
        <v>153</v>
      </c>
      <c r="E116" s="86" t="s">
        <v>89</v>
      </c>
      <c r="F116" s="89">
        <v>0</v>
      </c>
      <c r="G116" s="89">
        <v>300000</v>
      </c>
      <c r="H116" s="89">
        <v>116000</v>
      </c>
      <c r="I116" s="97" t="e">
        <f t="shared" si="2"/>
        <v>#DIV/0!</v>
      </c>
      <c r="J116" s="97">
        <f t="shared" si="3"/>
        <v>0.38666666666666666</v>
      </c>
      <c r="K116" s="87"/>
    </row>
    <row r="117" spans="1:11" ht="89.25" outlineLevel="4">
      <c r="A117" s="85" t="s">
        <v>773</v>
      </c>
      <c r="B117" s="86" t="s">
        <v>62</v>
      </c>
      <c r="C117" s="86" t="s">
        <v>622</v>
      </c>
      <c r="D117" s="86" t="s">
        <v>586</v>
      </c>
      <c r="E117" s="86" t="s">
        <v>58</v>
      </c>
      <c r="F117" s="89">
        <v>0</v>
      </c>
      <c r="G117" s="89">
        <v>50000</v>
      </c>
      <c r="H117" s="89">
        <v>49700</v>
      </c>
      <c r="I117" s="97" t="e">
        <f t="shared" si="2"/>
        <v>#DIV/0!</v>
      </c>
      <c r="J117" s="97">
        <f t="shared" si="3"/>
        <v>0.99399999999999999</v>
      </c>
      <c r="K117" s="87"/>
    </row>
    <row r="118" spans="1:11" ht="38.25" outlineLevel="5">
      <c r="A118" s="85" t="s">
        <v>725</v>
      </c>
      <c r="B118" s="86" t="s">
        <v>62</v>
      </c>
      <c r="C118" s="86" t="s">
        <v>622</v>
      </c>
      <c r="D118" s="86" t="s">
        <v>586</v>
      </c>
      <c r="E118" s="86" t="s">
        <v>89</v>
      </c>
      <c r="F118" s="89">
        <v>0</v>
      </c>
      <c r="G118" s="89">
        <v>50000</v>
      </c>
      <c r="H118" s="89">
        <v>49700</v>
      </c>
      <c r="I118" s="97" t="e">
        <f t="shared" si="2"/>
        <v>#DIV/0!</v>
      </c>
      <c r="J118" s="97">
        <f t="shared" si="3"/>
        <v>0.99399999999999999</v>
      </c>
      <c r="K118" s="87"/>
    </row>
    <row r="119" spans="1:11" ht="89.25" outlineLevel="6">
      <c r="A119" s="85" t="s">
        <v>774</v>
      </c>
      <c r="B119" s="86" t="s">
        <v>62</v>
      </c>
      <c r="C119" s="86" t="s">
        <v>622</v>
      </c>
      <c r="D119" s="86" t="s">
        <v>494</v>
      </c>
      <c r="E119" s="86" t="s">
        <v>58</v>
      </c>
      <c r="F119" s="89">
        <v>17000</v>
      </c>
      <c r="G119" s="89">
        <v>0</v>
      </c>
      <c r="H119" s="89">
        <v>0</v>
      </c>
      <c r="I119" s="97">
        <f t="shared" si="2"/>
        <v>0</v>
      </c>
      <c r="J119" s="97" t="e">
        <f t="shared" si="3"/>
        <v>#DIV/0!</v>
      </c>
      <c r="K119" s="87"/>
    </row>
    <row r="120" spans="1:11" ht="38.25" outlineLevel="7">
      <c r="A120" s="85" t="s">
        <v>725</v>
      </c>
      <c r="B120" s="86" t="s">
        <v>62</v>
      </c>
      <c r="C120" s="86" t="s">
        <v>622</v>
      </c>
      <c r="D120" s="86" t="s">
        <v>494</v>
      </c>
      <c r="E120" s="86" t="s">
        <v>89</v>
      </c>
      <c r="F120" s="89">
        <v>17000</v>
      </c>
      <c r="G120" s="89">
        <v>0</v>
      </c>
      <c r="H120" s="89">
        <v>0</v>
      </c>
      <c r="I120" s="97">
        <f t="shared" si="2"/>
        <v>0</v>
      </c>
      <c r="J120" s="97" t="e">
        <f t="shared" si="3"/>
        <v>#DIV/0!</v>
      </c>
      <c r="K120" s="87"/>
    </row>
    <row r="121" spans="1:11" ht="25.5" outlineLevel="5">
      <c r="A121" s="85" t="s">
        <v>775</v>
      </c>
      <c r="B121" s="86" t="s">
        <v>62</v>
      </c>
      <c r="C121" s="86" t="s">
        <v>626</v>
      </c>
      <c r="D121" s="86" t="s">
        <v>78</v>
      </c>
      <c r="E121" s="86" t="s">
        <v>58</v>
      </c>
      <c r="F121" s="89">
        <v>14543718.560000001</v>
      </c>
      <c r="G121" s="89">
        <v>46095611.18</v>
      </c>
      <c r="H121" s="89">
        <v>35568579.140000001</v>
      </c>
      <c r="I121" s="97">
        <f t="shared" si="2"/>
        <v>2.4456316995727123</v>
      </c>
      <c r="J121" s="97">
        <f t="shared" si="3"/>
        <v>0.77162615332525464</v>
      </c>
      <c r="K121" s="87"/>
    </row>
    <row r="122" spans="1:11" outlineLevel="6">
      <c r="A122" s="85" t="s">
        <v>776</v>
      </c>
      <c r="B122" s="86" t="s">
        <v>62</v>
      </c>
      <c r="C122" s="86" t="s">
        <v>627</v>
      </c>
      <c r="D122" s="86" t="s">
        <v>78</v>
      </c>
      <c r="E122" s="86" t="s">
        <v>58</v>
      </c>
      <c r="F122" s="89">
        <v>902000</v>
      </c>
      <c r="G122" s="89">
        <v>2183000</v>
      </c>
      <c r="H122" s="89">
        <v>2040323.74</v>
      </c>
      <c r="I122" s="97">
        <f t="shared" si="2"/>
        <v>2.2619997117516628</v>
      </c>
      <c r="J122" s="97">
        <f t="shared" si="3"/>
        <v>0.93464211635364181</v>
      </c>
      <c r="K122" s="87"/>
    </row>
    <row r="123" spans="1:11" ht="25.5" outlineLevel="7">
      <c r="A123" s="85" t="s">
        <v>777</v>
      </c>
      <c r="B123" s="86" t="s">
        <v>62</v>
      </c>
      <c r="C123" s="86" t="s">
        <v>627</v>
      </c>
      <c r="D123" s="86" t="s">
        <v>104</v>
      </c>
      <c r="E123" s="86" t="s">
        <v>58</v>
      </c>
      <c r="F123" s="89">
        <v>492000</v>
      </c>
      <c r="G123" s="89">
        <v>1367000</v>
      </c>
      <c r="H123" s="89">
        <v>1224323.74</v>
      </c>
      <c r="I123" s="97">
        <f t="shared" si="2"/>
        <v>2.4884628861788616</v>
      </c>
      <c r="J123" s="97">
        <f t="shared" si="3"/>
        <v>0.8956281931236284</v>
      </c>
      <c r="K123" s="87"/>
    </row>
    <row r="124" spans="1:11" ht="38.25" outlineLevel="6">
      <c r="A124" s="85" t="s">
        <v>725</v>
      </c>
      <c r="B124" s="86" t="s">
        <v>62</v>
      </c>
      <c r="C124" s="86" t="s">
        <v>627</v>
      </c>
      <c r="D124" s="86" t="s">
        <v>104</v>
      </c>
      <c r="E124" s="86" t="s">
        <v>89</v>
      </c>
      <c r="F124" s="89">
        <v>492000</v>
      </c>
      <c r="G124" s="89">
        <v>1357500.3</v>
      </c>
      <c r="H124" s="89">
        <v>1214824.04</v>
      </c>
      <c r="I124" s="97">
        <f t="shared" si="2"/>
        <v>2.4691545528455285</v>
      </c>
      <c r="J124" s="97">
        <f t="shared" si="3"/>
        <v>0.89489780591577028</v>
      </c>
      <c r="K124" s="87"/>
    </row>
    <row r="125" spans="1:11" ht="25.5" outlineLevel="7">
      <c r="A125" s="85" t="s">
        <v>728</v>
      </c>
      <c r="B125" s="86" t="s">
        <v>62</v>
      </c>
      <c r="C125" s="86" t="s">
        <v>627</v>
      </c>
      <c r="D125" s="86" t="s">
        <v>104</v>
      </c>
      <c r="E125" s="86" t="s">
        <v>93</v>
      </c>
      <c r="F125" s="89">
        <v>0</v>
      </c>
      <c r="G125" s="89">
        <v>9499.7000000000007</v>
      </c>
      <c r="H125" s="89">
        <v>9499.7000000000007</v>
      </c>
      <c r="I125" s="97" t="e">
        <f t="shared" si="2"/>
        <v>#DIV/0!</v>
      </c>
      <c r="J125" s="97">
        <f t="shared" si="3"/>
        <v>1</v>
      </c>
      <c r="K125" s="87"/>
    </row>
    <row r="126" spans="1:11" ht="51" outlineLevel="2">
      <c r="A126" s="85" t="s">
        <v>778</v>
      </c>
      <c r="B126" s="86" t="s">
        <v>62</v>
      </c>
      <c r="C126" s="86" t="s">
        <v>627</v>
      </c>
      <c r="D126" s="86" t="s">
        <v>585</v>
      </c>
      <c r="E126" s="86" t="s">
        <v>58</v>
      </c>
      <c r="F126" s="89">
        <v>0</v>
      </c>
      <c r="G126" s="89">
        <v>28000</v>
      </c>
      <c r="H126" s="89">
        <v>28000</v>
      </c>
      <c r="I126" s="97" t="e">
        <f t="shared" si="2"/>
        <v>#DIV/0!</v>
      </c>
      <c r="J126" s="97">
        <f t="shared" si="3"/>
        <v>1</v>
      </c>
      <c r="K126" s="87"/>
    </row>
    <row r="127" spans="1:11" ht="38.25" outlineLevel="3">
      <c r="A127" s="85" t="s">
        <v>725</v>
      </c>
      <c r="B127" s="86" t="s">
        <v>62</v>
      </c>
      <c r="C127" s="86" t="s">
        <v>627</v>
      </c>
      <c r="D127" s="86" t="s">
        <v>585</v>
      </c>
      <c r="E127" s="86" t="s">
        <v>89</v>
      </c>
      <c r="F127" s="89">
        <v>0</v>
      </c>
      <c r="G127" s="89">
        <v>28000</v>
      </c>
      <c r="H127" s="89">
        <v>28000</v>
      </c>
      <c r="I127" s="97" t="e">
        <f t="shared" si="2"/>
        <v>#DIV/0!</v>
      </c>
      <c r="J127" s="97">
        <f t="shared" si="3"/>
        <v>1</v>
      </c>
      <c r="K127" s="87"/>
    </row>
    <row r="128" spans="1:11" ht="102" outlineLevel="4">
      <c r="A128" s="85" t="s">
        <v>779</v>
      </c>
      <c r="B128" s="86" t="s">
        <v>62</v>
      </c>
      <c r="C128" s="86" t="s">
        <v>627</v>
      </c>
      <c r="D128" s="86" t="s">
        <v>500</v>
      </c>
      <c r="E128" s="86" t="s">
        <v>58</v>
      </c>
      <c r="F128" s="89">
        <v>400000</v>
      </c>
      <c r="G128" s="89">
        <v>394000</v>
      </c>
      <c r="H128" s="89">
        <v>394000</v>
      </c>
      <c r="I128" s="97">
        <f t="shared" si="2"/>
        <v>0.98499999999999999</v>
      </c>
      <c r="J128" s="97">
        <f t="shared" si="3"/>
        <v>1</v>
      </c>
      <c r="K128" s="87"/>
    </row>
    <row r="129" spans="1:11" ht="38.25" outlineLevel="5">
      <c r="A129" s="85" t="s">
        <v>725</v>
      </c>
      <c r="B129" s="86" t="s">
        <v>62</v>
      </c>
      <c r="C129" s="86" t="s">
        <v>627</v>
      </c>
      <c r="D129" s="86" t="s">
        <v>500</v>
      </c>
      <c r="E129" s="86" t="s">
        <v>89</v>
      </c>
      <c r="F129" s="89">
        <v>400000</v>
      </c>
      <c r="G129" s="89">
        <v>394000</v>
      </c>
      <c r="H129" s="89">
        <v>394000</v>
      </c>
      <c r="I129" s="97">
        <f t="shared" si="2"/>
        <v>0.98499999999999999</v>
      </c>
      <c r="J129" s="97">
        <f t="shared" si="3"/>
        <v>1</v>
      </c>
      <c r="K129" s="87"/>
    </row>
    <row r="130" spans="1:11" ht="114.75" outlineLevel="6">
      <c r="A130" s="85" t="s">
        <v>780</v>
      </c>
      <c r="B130" s="86" t="s">
        <v>62</v>
      </c>
      <c r="C130" s="86" t="s">
        <v>627</v>
      </c>
      <c r="D130" s="86" t="s">
        <v>502</v>
      </c>
      <c r="E130" s="86" t="s">
        <v>58</v>
      </c>
      <c r="F130" s="89">
        <v>10000</v>
      </c>
      <c r="G130" s="89">
        <v>394000</v>
      </c>
      <c r="H130" s="89">
        <v>394000</v>
      </c>
      <c r="I130" s="97">
        <f t="shared" si="2"/>
        <v>39.4</v>
      </c>
      <c r="J130" s="97">
        <f t="shared" si="3"/>
        <v>1</v>
      </c>
      <c r="K130" s="87"/>
    </row>
    <row r="131" spans="1:11" ht="38.25" outlineLevel="7">
      <c r="A131" s="85" t="s">
        <v>725</v>
      </c>
      <c r="B131" s="86" t="s">
        <v>62</v>
      </c>
      <c r="C131" s="86" t="s">
        <v>627</v>
      </c>
      <c r="D131" s="86" t="s">
        <v>502</v>
      </c>
      <c r="E131" s="86" t="s">
        <v>89</v>
      </c>
      <c r="F131" s="89">
        <v>10000</v>
      </c>
      <c r="G131" s="89">
        <v>394000</v>
      </c>
      <c r="H131" s="89">
        <v>394000</v>
      </c>
      <c r="I131" s="97">
        <f t="shared" si="2"/>
        <v>39.4</v>
      </c>
      <c r="J131" s="97">
        <f t="shared" si="3"/>
        <v>1</v>
      </c>
      <c r="K131" s="87"/>
    </row>
    <row r="132" spans="1:11" outlineLevel="2">
      <c r="A132" s="85" t="s">
        <v>781</v>
      </c>
      <c r="B132" s="86" t="s">
        <v>62</v>
      </c>
      <c r="C132" s="86" t="s">
        <v>629</v>
      </c>
      <c r="D132" s="86" t="s">
        <v>78</v>
      </c>
      <c r="E132" s="86" t="s">
        <v>58</v>
      </c>
      <c r="F132" s="89">
        <v>2650000</v>
      </c>
      <c r="G132" s="89">
        <v>23837924.32</v>
      </c>
      <c r="H132" s="89">
        <v>17910595.960000001</v>
      </c>
      <c r="I132" s="97">
        <f t="shared" si="2"/>
        <v>6.7587154566037739</v>
      </c>
      <c r="J132" s="97">
        <f t="shared" si="3"/>
        <v>0.75134880535605297</v>
      </c>
      <c r="K132" s="87"/>
    </row>
    <row r="133" spans="1:11" ht="76.5" outlineLevel="3">
      <c r="A133" s="85" t="s">
        <v>782</v>
      </c>
      <c r="B133" s="86" t="s">
        <v>62</v>
      </c>
      <c r="C133" s="86" t="s">
        <v>629</v>
      </c>
      <c r="D133" s="86" t="s">
        <v>584</v>
      </c>
      <c r="E133" s="86" t="s">
        <v>58</v>
      </c>
      <c r="F133" s="89">
        <v>0</v>
      </c>
      <c r="G133" s="89">
        <v>6827461.1900000004</v>
      </c>
      <c r="H133" s="89">
        <v>6826125.5</v>
      </c>
      <c r="I133" s="97" t="e">
        <f t="shared" si="2"/>
        <v>#DIV/0!</v>
      </c>
      <c r="J133" s="97">
        <f t="shared" si="3"/>
        <v>0.99980436505417902</v>
      </c>
      <c r="K133" s="87"/>
    </row>
    <row r="134" spans="1:11" ht="38.25" outlineLevel="4">
      <c r="A134" s="85" t="s">
        <v>725</v>
      </c>
      <c r="B134" s="86" t="s">
        <v>62</v>
      </c>
      <c r="C134" s="86" t="s">
        <v>629</v>
      </c>
      <c r="D134" s="86" t="s">
        <v>584</v>
      </c>
      <c r="E134" s="86" t="s">
        <v>89</v>
      </c>
      <c r="F134" s="89">
        <v>0</v>
      </c>
      <c r="G134" s="89">
        <v>6827461.1900000004</v>
      </c>
      <c r="H134" s="89">
        <v>6826125.5</v>
      </c>
      <c r="I134" s="97" t="e">
        <f t="shared" si="2"/>
        <v>#DIV/0!</v>
      </c>
      <c r="J134" s="97">
        <f t="shared" si="3"/>
        <v>0.99980436505417902</v>
      </c>
      <c r="K134" s="87"/>
    </row>
    <row r="135" spans="1:11" ht="25.5" outlineLevel="5">
      <c r="A135" s="85" t="s">
        <v>783</v>
      </c>
      <c r="B135" s="86" t="s">
        <v>62</v>
      </c>
      <c r="C135" s="86" t="s">
        <v>629</v>
      </c>
      <c r="D135" s="86" t="s">
        <v>294</v>
      </c>
      <c r="E135" s="86" t="s">
        <v>58</v>
      </c>
      <c r="F135" s="89">
        <v>400000</v>
      </c>
      <c r="G135" s="89">
        <v>358892.67</v>
      </c>
      <c r="H135" s="89">
        <v>250000</v>
      </c>
      <c r="I135" s="97">
        <f t="shared" si="2"/>
        <v>0.625</v>
      </c>
      <c r="J135" s="97">
        <f t="shared" si="3"/>
        <v>0.6965870882790669</v>
      </c>
      <c r="K135" s="87"/>
    </row>
    <row r="136" spans="1:11" ht="38.25" outlineLevel="6">
      <c r="A136" s="85" t="s">
        <v>725</v>
      </c>
      <c r="B136" s="86" t="s">
        <v>62</v>
      </c>
      <c r="C136" s="86" t="s">
        <v>629</v>
      </c>
      <c r="D136" s="86" t="s">
        <v>294</v>
      </c>
      <c r="E136" s="86" t="s">
        <v>89</v>
      </c>
      <c r="F136" s="89">
        <v>400000</v>
      </c>
      <c r="G136" s="89">
        <v>358892.67</v>
      </c>
      <c r="H136" s="89">
        <v>250000</v>
      </c>
      <c r="I136" s="97">
        <f t="shared" si="2"/>
        <v>0.625</v>
      </c>
      <c r="J136" s="97">
        <f t="shared" si="3"/>
        <v>0.6965870882790669</v>
      </c>
      <c r="K136" s="87"/>
    </row>
    <row r="137" spans="1:11" ht="63.75" outlineLevel="7">
      <c r="A137" s="85" t="s">
        <v>784</v>
      </c>
      <c r="B137" s="86" t="s">
        <v>62</v>
      </c>
      <c r="C137" s="86" t="s">
        <v>629</v>
      </c>
      <c r="D137" s="86" t="s">
        <v>583</v>
      </c>
      <c r="E137" s="86" t="s">
        <v>58</v>
      </c>
      <c r="F137" s="89">
        <v>0</v>
      </c>
      <c r="G137" s="89">
        <v>5526200</v>
      </c>
      <c r="H137" s="89">
        <v>0</v>
      </c>
      <c r="I137" s="97" t="e">
        <f t="shared" si="2"/>
        <v>#DIV/0!</v>
      </c>
      <c r="J137" s="97">
        <f t="shared" si="3"/>
        <v>0</v>
      </c>
      <c r="K137" s="87"/>
    </row>
    <row r="138" spans="1:11" ht="38.25" outlineLevel="6">
      <c r="A138" s="85" t="s">
        <v>785</v>
      </c>
      <c r="B138" s="86" t="s">
        <v>62</v>
      </c>
      <c r="C138" s="86" t="s">
        <v>629</v>
      </c>
      <c r="D138" s="86" t="s">
        <v>583</v>
      </c>
      <c r="E138" s="86" t="s">
        <v>101</v>
      </c>
      <c r="F138" s="89">
        <v>0</v>
      </c>
      <c r="G138" s="89">
        <v>5526200</v>
      </c>
      <c r="H138" s="89">
        <v>0</v>
      </c>
      <c r="I138" s="97" t="e">
        <f t="shared" si="2"/>
        <v>#DIV/0!</v>
      </c>
      <c r="J138" s="97">
        <f t="shared" si="3"/>
        <v>0</v>
      </c>
      <c r="K138" s="87"/>
    </row>
    <row r="139" spans="1:11" ht="76.5" outlineLevel="7">
      <c r="A139" s="85" t="s">
        <v>786</v>
      </c>
      <c r="B139" s="86" t="s">
        <v>62</v>
      </c>
      <c r="C139" s="86" t="s">
        <v>629</v>
      </c>
      <c r="D139" s="86" t="s">
        <v>582</v>
      </c>
      <c r="E139" s="86" t="s">
        <v>58</v>
      </c>
      <c r="F139" s="89">
        <v>0</v>
      </c>
      <c r="G139" s="89">
        <v>290900</v>
      </c>
      <c r="H139" s="89">
        <v>0</v>
      </c>
      <c r="I139" s="97" t="e">
        <f t="shared" si="2"/>
        <v>#DIV/0!</v>
      </c>
      <c r="J139" s="97">
        <f t="shared" si="3"/>
        <v>0</v>
      </c>
      <c r="K139" s="87"/>
    </row>
    <row r="140" spans="1:11" ht="38.25" outlineLevel="2">
      <c r="A140" s="85" t="s">
        <v>785</v>
      </c>
      <c r="B140" s="86" t="s">
        <v>62</v>
      </c>
      <c r="C140" s="86" t="s">
        <v>629</v>
      </c>
      <c r="D140" s="86" t="s">
        <v>582</v>
      </c>
      <c r="E140" s="86" t="s">
        <v>101</v>
      </c>
      <c r="F140" s="89">
        <v>0</v>
      </c>
      <c r="G140" s="89">
        <v>290900</v>
      </c>
      <c r="H140" s="89">
        <v>0</v>
      </c>
      <c r="I140" s="97" t="e">
        <f t="shared" si="2"/>
        <v>#DIV/0!</v>
      </c>
      <c r="J140" s="97">
        <f t="shared" si="3"/>
        <v>0</v>
      </c>
      <c r="K140" s="87"/>
    </row>
    <row r="141" spans="1:11" ht="25.5" outlineLevel="3">
      <c r="A141" s="85" t="s">
        <v>787</v>
      </c>
      <c r="B141" s="86" t="s">
        <v>62</v>
      </c>
      <c r="C141" s="86" t="s">
        <v>629</v>
      </c>
      <c r="D141" s="86" t="s">
        <v>581</v>
      </c>
      <c r="E141" s="86" t="s">
        <v>58</v>
      </c>
      <c r="F141" s="89">
        <v>0</v>
      </c>
      <c r="G141" s="89">
        <v>9321495.4600000009</v>
      </c>
      <c r="H141" s="89">
        <v>9321495.4600000009</v>
      </c>
      <c r="I141" s="97" t="e">
        <f t="shared" si="2"/>
        <v>#DIV/0!</v>
      </c>
      <c r="J141" s="97">
        <f t="shared" si="3"/>
        <v>1</v>
      </c>
      <c r="K141" s="87"/>
    </row>
    <row r="142" spans="1:11" ht="38.25" outlineLevel="4">
      <c r="A142" s="85" t="s">
        <v>725</v>
      </c>
      <c r="B142" s="86" t="s">
        <v>62</v>
      </c>
      <c r="C142" s="86" t="s">
        <v>629</v>
      </c>
      <c r="D142" s="86" t="s">
        <v>581</v>
      </c>
      <c r="E142" s="86" t="s">
        <v>89</v>
      </c>
      <c r="F142" s="89">
        <v>0</v>
      </c>
      <c r="G142" s="89">
        <v>9321495.4600000009</v>
      </c>
      <c r="H142" s="89">
        <v>9321495.4600000009</v>
      </c>
      <c r="I142" s="97" t="e">
        <f t="shared" si="2"/>
        <v>#DIV/0!</v>
      </c>
      <c r="J142" s="97">
        <f t="shared" si="3"/>
        <v>1</v>
      </c>
      <c r="K142" s="87"/>
    </row>
    <row r="143" spans="1:11" ht="76.5" outlineLevel="5">
      <c r="A143" s="85" t="s">
        <v>788</v>
      </c>
      <c r="B143" s="86" t="s">
        <v>62</v>
      </c>
      <c r="C143" s="86" t="s">
        <v>629</v>
      </c>
      <c r="D143" s="86" t="s">
        <v>391</v>
      </c>
      <c r="E143" s="86" t="s">
        <v>58</v>
      </c>
      <c r="F143" s="89">
        <v>1500000</v>
      </c>
      <c r="G143" s="89">
        <v>1437326.25</v>
      </c>
      <c r="H143" s="89">
        <v>1437326.25</v>
      </c>
      <c r="I143" s="97">
        <f t="shared" si="2"/>
        <v>0.95821750000000006</v>
      </c>
      <c r="J143" s="97">
        <f t="shared" si="3"/>
        <v>1</v>
      </c>
      <c r="K143" s="87"/>
    </row>
    <row r="144" spans="1:11" ht="38.25" outlineLevel="6">
      <c r="A144" s="85" t="s">
        <v>725</v>
      </c>
      <c r="B144" s="86" t="s">
        <v>62</v>
      </c>
      <c r="C144" s="86" t="s">
        <v>629</v>
      </c>
      <c r="D144" s="86" t="s">
        <v>391</v>
      </c>
      <c r="E144" s="86" t="s">
        <v>89</v>
      </c>
      <c r="F144" s="89">
        <v>1500000</v>
      </c>
      <c r="G144" s="89">
        <v>1437326.25</v>
      </c>
      <c r="H144" s="89">
        <v>1437326.25</v>
      </c>
      <c r="I144" s="97">
        <f t="shared" si="2"/>
        <v>0.95821750000000006</v>
      </c>
      <c r="J144" s="97">
        <f t="shared" si="3"/>
        <v>1</v>
      </c>
      <c r="K144" s="87"/>
    </row>
    <row r="145" spans="1:11" ht="89.25" outlineLevel="7">
      <c r="A145" s="85" t="s">
        <v>789</v>
      </c>
      <c r="B145" s="86" t="s">
        <v>62</v>
      </c>
      <c r="C145" s="86" t="s">
        <v>629</v>
      </c>
      <c r="D145" s="86" t="s">
        <v>392</v>
      </c>
      <c r="E145" s="86" t="s">
        <v>58</v>
      </c>
      <c r="F145" s="89">
        <v>750000</v>
      </c>
      <c r="G145" s="89">
        <v>75648.75</v>
      </c>
      <c r="H145" s="89">
        <v>75648.75</v>
      </c>
      <c r="I145" s="97">
        <f t="shared" ref="I145:I208" si="4">H145/F145</f>
        <v>0.100865</v>
      </c>
      <c r="J145" s="97">
        <f t="shared" ref="J145:J208" si="5">H145/G145</f>
        <v>1</v>
      </c>
      <c r="K145" s="87"/>
    </row>
    <row r="146" spans="1:11" ht="38.25" outlineLevel="5">
      <c r="A146" s="85" t="s">
        <v>725</v>
      </c>
      <c r="B146" s="86" t="s">
        <v>62</v>
      </c>
      <c r="C146" s="86" t="s">
        <v>629</v>
      </c>
      <c r="D146" s="86" t="s">
        <v>392</v>
      </c>
      <c r="E146" s="86" t="s">
        <v>89</v>
      </c>
      <c r="F146" s="89">
        <v>750000</v>
      </c>
      <c r="G146" s="89">
        <v>75648.75</v>
      </c>
      <c r="H146" s="89">
        <v>75648.75</v>
      </c>
      <c r="I146" s="97">
        <f t="shared" si="4"/>
        <v>0.100865</v>
      </c>
      <c r="J146" s="97">
        <f t="shared" si="5"/>
        <v>1</v>
      </c>
      <c r="K146" s="87"/>
    </row>
    <row r="147" spans="1:11" outlineLevel="6">
      <c r="A147" s="85" t="s">
        <v>790</v>
      </c>
      <c r="B147" s="86" t="s">
        <v>62</v>
      </c>
      <c r="C147" s="86" t="s">
        <v>634</v>
      </c>
      <c r="D147" s="86" t="s">
        <v>78</v>
      </c>
      <c r="E147" s="86" t="s">
        <v>58</v>
      </c>
      <c r="F147" s="89">
        <v>9013718.5600000005</v>
      </c>
      <c r="G147" s="89">
        <v>17996686.859999999</v>
      </c>
      <c r="H147" s="89">
        <v>13648962.59</v>
      </c>
      <c r="I147" s="97">
        <f t="shared" si="4"/>
        <v>1.5142432614403705</v>
      </c>
      <c r="J147" s="97">
        <f t="shared" si="5"/>
        <v>0.7584152958918573</v>
      </c>
      <c r="K147" s="87"/>
    </row>
    <row r="148" spans="1:11" ht="63.75" outlineLevel="7">
      <c r="A148" s="85" t="s">
        <v>791</v>
      </c>
      <c r="B148" s="86" t="s">
        <v>62</v>
      </c>
      <c r="C148" s="86" t="s">
        <v>634</v>
      </c>
      <c r="D148" s="86" t="s">
        <v>318</v>
      </c>
      <c r="E148" s="86" t="s">
        <v>58</v>
      </c>
      <c r="F148" s="89">
        <v>1880163</v>
      </c>
      <c r="G148" s="89">
        <v>1880164.16</v>
      </c>
      <c r="H148" s="89">
        <v>1880164.16</v>
      </c>
      <c r="I148" s="97">
        <f t="shared" si="4"/>
        <v>1.0000006169677842</v>
      </c>
      <c r="J148" s="97">
        <f t="shared" si="5"/>
        <v>1</v>
      </c>
      <c r="K148" s="87"/>
    </row>
    <row r="149" spans="1:11" ht="38.25" outlineLevel="7">
      <c r="A149" s="85" t="s">
        <v>725</v>
      </c>
      <c r="B149" s="86" t="s">
        <v>62</v>
      </c>
      <c r="C149" s="86" t="s">
        <v>634</v>
      </c>
      <c r="D149" s="86" t="s">
        <v>318</v>
      </c>
      <c r="E149" s="86" t="s">
        <v>89</v>
      </c>
      <c r="F149" s="89">
        <v>1880163</v>
      </c>
      <c r="G149" s="89">
        <v>1880164.16</v>
      </c>
      <c r="H149" s="89">
        <v>1880164.16</v>
      </c>
      <c r="I149" s="97">
        <f t="shared" si="4"/>
        <v>1.0000006169677842</v>
      </c>
      <c r="J149" s="97">
        <f t="shared" si="5"/>
        <v>1</v>
      </c>
      <c r="K149" s="87"/>
    </row>
    <row r="150" spans="1:11" ht="25.5" outlineLevel="4">
      <c r="A150" s="85" t="s">
        <v>792</v>
      </c>
      <c r="B150" s="86" t="s">
        <v>62</v>
      </c>
      <c r="C150" s="86" t="s">
        <v>634</v>
      </c>
      <c r="D150" s="86" t="s">
        <v>393</v>
      </c>
      <c r="E150" s="86" t="s">
        <v>58</v>
      </c>
      <c r="F150" s="89">
        <v>3045000</v>
      </c>
      <c r="G150" s="89">
        <v>3548318.16</v>
      </c>
      <c r="H150" s="89">
        <v>3072873.39</v>
      </c>
      <c r="I150" s="97">
        <f t="shared" si="4"/>
        <v>1.0091538226600985</v>
      </c>
      <c r="J150" s="97">
        <f t="shared" si="5"/>
        <v>0.86600841622387092</v>
      </c>
      <c r="K150" s="87"/>
    </row>
    <row r="151" spans="1:11" ht="38.25" outlineLevel="5">
      <c r="A151" s="85" t="s">
        <v>725</v>
      </c>
      <c r="B151" s="86" t="s">
        <v>62</v>
      </c>
      <c r="C151" s="86" t="s">
        <v>634</v>
      </c>
      <c r="D151" s="86" t="s">
        <v>393</v>
      </c>
      <c r="E151" s="86" t="s">
        <v>89</v>
      </c>
      <c r="F151" s="89">
        <v>3045000</v>
      </c>
      <c r="G151" s="89">
        <v>3548318.16</v>
      </c>
      <c r="H151" s="89">
        <v>3072873.39</v>
      </c>
      <c r="I151" s="97">
        <f t="shared" si="4"/>
        <v>1.0091538226600985</v>
      </c>
      <c r="J151" s="97">
        <f t="shared" si="5"/>
        <v>0.86600841622387092</v>
      </c>
      <c r="K151" s="87"/>
    </row>
    <row r="152" spans="1:11" ht="25.5" outlineLevel="6">
      <c r="A152" s="85" t="s">
        <v>793</v>
      </c>
      <c r="B152" s="86" t="s">
        <v>62</v>
      </c>
      <c r="C152" s="86" t="s">
        <v>634</v>
      </c>
      <c r="D152" s="86" t="s">
        <v>394</v>
      </c>
      <c r="E152" s="86" t="s">
        <v>58</v>
      </c>
      <c r="F152" s="89">
        <v>518000</v>
      </c>
      <c r="G152" s="89">
        <v>518000</v>
      </c>
      <c r="H152" s="89">
        <v>517222.24</v>
      </c>
      <c r="I152" s="97">
        <f t="shared" si="4"/>
        <v>0.99849853281853285</v>
      </c>
      <c r="J152" s="97">
        <f t="shared" si="5"/>
        <v>0.99849853281853285</v>
      </c>
      <c r="K152" s="87"/>
    </row>
    <row r="153" spans="1:11" ht="38.25" outlineLevel="7">
      <c r="A153" s="85" t="s">
        <v>725</v>
      </c>
      <c r="B153" s="86" t="s">
        <v>62</v>
      </c>
      <c r="C153" s="86" t="s">
        <v>634</v>
      </c>
      <c r="D153" s="86" t="s">
        <v>394</v>
      </c>
      <c r="E153" s="86" t="s">
        <v>89</v>
      </c>
      <c r="F153" s="89">
        <v>518000</v>
      </c>
      <c r="G153" s="89">
        <v>518000</v>
      </c>
      <c r="H153" s="89">
        <v>517222.24</v>
      </c>
      <c r="I153" s="97">
        <f t="shared" si="4"/>
        <v>0.99849853281853285</v>
      </c>
      <c r="J153" s="97">
        <f t="shared" si="5"/>
        <v>0.99849853281853285</v>
      </c>
      <c r="K153" s="87"/>
    </row>
    <row r="154" spans="1:11" ht="25.5" outlineLevel="4">
      <c r="A154" s="85" t="s">
        <v>794</v>
      </c>
      <c r="B154" s="86" t="s">
        <v>62</v>
      </c>
      <c r="C154" s="86" t="s">
        <v>634</v>
      </c>
      <c r="D154" s="86" t="s">
        <v>395</v>
      </c>
      <c r="E154" s="86" t="s">
        <v>58</v>
      </c>
      <c r="F154" s="89">
        <v>526000</v>
      </c>
      <c r="G154" s="89">
        <v>457179.4</v>
      </c>
      <c r="H154" s="89">
        <v>372627.29</v>
      </c>
      <c r="I154" s="97">
        <f t="shared" si="4"/>
        <v>0.70841690114068434</v>
      </c>
      <c r="J154" s="97">
        <f t="shared" si="5"/>
        <v>0.81505704325260486</v>
      </c>
      <c r="K154" s="87"/>
    </row>
    <row r="155" spans="1:11" ht="114.75" outlineLevel="5">
      <c r="A155" s="85" t="s">
        <v>723</v>
      </c>
      <c r="B155" s="86" t="s">
        <v>62</v>
      </c>
      <c r="C155" s="86" t="s">
        <v>634</v>
      </c>
      <c r="D155" s="86" t="s">
        <v>395</v>
      </c>
      <c r="E155" s="86" t="s">
        <v>94</v>
      </c>
      <c r="F155" s="89">
        <v>0</v>
      </c>
      <c r="G155" s="89">
        <v>62029.67</v>
      </c>
      <c r="H155" s="89">
        <v>62029.67</v>
      </c>
      <c r="I155" s="97" t="e">
        <f t="shared" si="4"/>
        <v>#DIV/0!</v>
      </c>
      <c r="J155" s="97">
        <f t="shared" si="5"/>
        <v>1</v>
      </c>
      <c r="K155" s="87"/>
    </row>
    <row r="156" spans="1:11" ht="38.25" outlineLevel="6">
      <c r="A156" s="85" t="s">
        <v>725</v>
      </c>
      <c r="B156" s="86" t="s">
        <v>62</v>
      </c>
      <c r="C156" s="86" t="s">
        <v>634</v>
      </c>
      <c r="D156" s="86" t="s">
        <v>395</v>
      </c>
      <c r="E156" s="86" t="s">
        <v>89</v>
      </c>
      <c r="F156" s="89">
        <v>526000</v>
      </c>
      <c r="G156" s="89">
        <v>395149.73</v>
      </c>
      <c r="H156" s="89">
        <v>310597.62</v>
      </c>
      <c r="I156" s="97">
        <f t="shared" si="4"/>
        <v>0.59048977186311791</v>
      </c>
      <c r="J156" s="97">
        <f t="shared" si="5"/>
        <v>0.78602513533287754</v>
      </c>
      <c r="K156" s="87"/>
    </row>
    <row r="157" spans="1:11" ht="25.5" outlineLevel="7">
      <c r="A157" s="85" t="s">
        <v>795</v>
      </c>
      <c r="B157" s="86" t="s">
        <v>62</v>
      </c>
      <c r="C157" s="86" t="s">
        <v>634</v>
      </c>
      <c r="D157" s="86" t="s">
        <v>580</v>
      </c>
      <c r="E157" s="86" t="s">
        <v>58</v>
      </c>
      <c r="F157" s="89">
        <v>0</v>
      </c>
      <c r="G157" s="89">
        <v>600000</v>
      </c>
      <c r="H157" s="89">
        <v>600000</v>
      </c>
      <c r="I157" s="97" t="e">
        <f t="shared" si="4"/>
        <v>#DIV/0!</v>
      </c>
      <c r="J157" s="97">
        <f t="shared" si="5"/>
        <v>1</v>
      </c>
      <c r="K157" s="87"/>
    </row>
    <row r="158" spans="1:11" ht="38.25" outlineLevel="1">
      <c r="A158" s="85" t="s">
        <v>725</v>
      </c>
      <c r="B158" s="86" t="s">
        <v>62</v>
      </c>
      <c r="C158" s="86" t="s">
        <v>634</v>
      </c>
      <c r="D158" s="86" t="s">
        <v>580</v>
      </c>
      <c r="E158" s="86" t="s">
        <v>89</v>
      </c>
      <c r="F158" s="89">
        <v>0</v>
      </c>
      <c r="G158" s="89">
        <v>600000</v>
      </c>
      <c r="H158" s="89">
        <v>600000</v>
      </c>
      <c r="I158" s="97" t="e">
        <f t="shared" si="4"/>
        <v>#DIV/0!</v>
      </c>
      <c r="J158" s="97">
        <f t="shared" si="5"/>
        <v>1</v>
      </c>
      <c r="K158" s="87"/>
    </row>
    <row r="159" spans="1:11" ht="25.5" outlineLevel="2">
      <c r="A159" s="85" t="s">
        <v>796</v>
      </c>
      <c r="B159" s="86" t="s">
        <v>62</v>
      </c>
      <c r="C159" s="86" t="s">
        <v>634</v>
      </c>
      <c r="D159" s="86" t="s">
        <v>396</v>
      </c>
      <c r="E159" s="86" t="s">
        <v>58</v>
      </c>
      <c r="F159" s="89">
        <v>221000</v>
      </c>
      <c r="G159" s="89">
        <v>516946.57</v>
      </c>
      <c r="H159" s="89">
        <v>452291.41</v>
      </c>
      <c r="I159" s="97">
        <f t="shared" si="4"/>
        <v>2.0465674660633484</v>
      </c>
      <c r="J159" s="97">
        <f t="shared" si="5"/>
        <v>0.87492873779973035</v>
      </c>
      <c r="K159" s="87"/>
    </row>
    <row r="160" spans="1:11" ht="38.25" outlineLevel="3">
      <c r="A160" s="85" t="s">
        <v>725</v>
      </c>
      <c r="B160" s="86" t="s">
        <v>62</v>
      </c>
      <c r="C160" s="86" t="s">
        <v>634</v>
      </c>
      <c r="D160" s="86" t="s">
        <v>396</v>
      </c>
      <c r="E160" s="86" t="s">
        <v>89</v>
      </c>
      <c r="F160" s="89">
        <v>221000</v>
      </c>
      <c r="G160" s="89">
        <v>516946.57</v>
      </c>
      <c r="H160" s="89">
        <v>452291.41</v>
      </c>
      <c r="I160" s="97">
        <f t="shared" si="4"/>
        <v>2.0465674660633484</v>
      </c>
      <c r="J160" s="97">
        <f t="shared" si="5"/>
        <v>0.87492873779973035</v>
      </c>
      <c r="K160" s="87"/>
    </row>
    <row r="161" spans="1:11" ht="38.25" outlineLevel="4">
      <c r="A161" s="85" t="s">
        <v>797</v>
      </c>
      <c r="B161" s="86" t="s">
        <v>62</v>
      </c>
      <c r="C161" s="86" t="s">
        <v>634</v>
      </c>
      <c r="D161" s="86" t="s">
        <v>579</v>
      </c>
      <c r="E161" s="86" t="s">
        <v>58</v>
      </c>
      <c r="F161" s="89">
        <v>0</v>
      </c>
      <c r="G161" s="89">
        <v>100000</v>
      </c>
      <c r="H161" s="89">
        <v>100000</v>
      </c>
      <c r="I161" s="97" t="e">
        <f t="shared" si="4"/>
        <v>#DIV/0!</v>
      </c>
      <c r="J161" s="97">
        <f t="shared" si="5"/>
        <v>1</v>
      </c>
      <c r="K161" s="87"/>
    </row>
    <row r="162" spans="1:11" ht="38.25" outlineLevel="5">
      <c r="A162" s="85" t="s">
        <v>725</v>
      </c>
      <c r="B162" s="86" t="s">
        <v>62</v>
      </c>
      <c r="C162" s="86" t="s">
        <v>634</v>
      </c>
      <c r="D162" s="86" t="s">
        <v>579</v>
      </c>
      <c r="E162" s="86" t="s">
        <v>89</v>
      </c>
      <c r="F162" s="89">
        <v>0</v>
      </c>
      <c r="G162" s="89">
        <v>100000</v>
      </c>
      <c r="H162" s="89">
        <v>100000</v>
      </c>
      <c r="I162" s="97" t="e">
        <f t="shared" si="4"/>
        <v>#DIV/0!</v>
      </c>
      <c r="J162" s="97">
        <f t="shared" si="5"/>
        <v>1</v>
      </c>
      <c r="K162" s="87"/>
    </row>
    <row r="163" spans="1:11" ht="38.25" outlineLevel="6">
      <c r="A163" s="85" t="s">
        <v>798</v>
      </c>
      <c r="B163" s="86" t="s">
        <v>62</v>
      </c>
      <c r="C163" s="86" t="s">
        <v>634</v>
      </c>
      <c r="D163" s="86" t="s">
        <v>578</v>
      </c>
      <c r="E163" s="86" t="s">
        <v>58</v>
      </c>
      <c r="F163" s="89">
        <v>0</v>
      </c>
      <c r="G163" s="89">
        <v>150000</v>
      </c>
      <c r="H163" s="89">
        <v>150000</v>
      </c>
      <c r="I163" s="97" t="e">
        <f t="shared" si="4"/>
        <v>#DIV/0!</v>
      </c>
      <c r="J163" s="97">
        <f t="shared" si="5"/>
        <v>1</v>
      </c>
      <c r="K163" s="87"/>
    </row>
    <row r="164" spans="1:11" ht="38.25" outlineLevel="7">
      <c r="A164" s="85" t="s">
        <v>725</v>
      </c>
      <c r="B164" s="86" t="s">
        <v>62</v>
      </c>
      <c r="C164" s="86" t="s">
        <v>634</v>
      </c>
      <c r="D164" s="86" t="s">
        <v>578</v>
      </c>
      <c r="E164" s="86" t="s">
        <v>89</v>
      </c>
      <c r="F164" s="89">
        <v>0</v>
      </c>
      <c r="G164" s="89">
        <v>150000</v>
      </c>
      <c r="H164" s="89">
        <v>150000</v>
      </c>
      <c r="I164" s="97" t="e">
        <f t="shared" si="4"/>
        <v>#DIV/0!</v>
      </c>
      <c r="J164" s="97">
        <f t="shared" si="5"/>
        <v>1</v>
      </c>
      <c r="K164" s="87"/>
    </row>
    <row r="165" spans="1:11" ht="51" outlineLevel="6">
      <c r="A165" s="85" t="s">
        <v>799</v>
      </c>
      <c r="B165" s="86" t="s">
        <v>62</v>
      </c>
      <c r="C165" s="86" t="s">
        <v>634</v>
      </c>
      <c r="D165" s="86" t="s">
        <v>397</v>
      </c>
      <c r="E165" s="86" t="s">
        <v>58</v>
      </c>
      <c r="F165" s="89">
        <v>1610000</v>
      </c>
      <c r="G165" s="89">
        <v>1739735.84</v>
      </c>
      <c r="H165" s="89">
        <v>1739735.84</v>
      </c>
      <c r="I165" s="97">
        <f t="shared" si="4"/>
        <v>1.0805812670807453</v>
      </c>
      <c r="J165" s="97">
        <f t="shared" si="5"/>
        <v>1</v>
      </c>
      <c r="K165" s="87"/>
    </row>
    <row r="166" spans="1:11" ht="38.25" outlineLevel="7">
      <c r="A166" s="85" t="s">
        <v>725</v>
      </c>
      <c r="B166" s="86" t="s">
        <v>62</v>
      </c>
      <c r="C166" s="86" t="s">
        <v>634</v>
      </c>
      <c r="D166" s="86" t="s">
        <v>397</v>
      </c>
      <c r="E166" s="86" t="s">
        <v>89</v>
      </c>
      <c r="F166" s="89">
        <v>1610000</v>
      </c>
      <c r="G166" s="89">
        <v>1739735.84</v>
      </c>
      <c r="H166" s="89">
        <v>1739735.84</v>
      </c>
      <c r="I166" s="97">
        <f t="shared" si="4"/>
        <v>1.0805812670807453</v>
      </c>
      <c r="J166" s="97">
        <f t="shared" si="5"/>
        <v>1</v>
      </c>
      <c r="K166" s="87"/>
    </row>
    <row r="167" spans="1:11" ht="63.75" outlineLevel="5">
      <c r="A167" s="85" t="s">
        <v>800</v>
      </c>
      <c r="B167" s="86" t="s">
        <v>62</v>
      </c>
      <c r="C167" s="86" t="s">
        <v>634</v>
      </c>
      <c r="D167" s="86" t="s">
        <v>577</v>
      </c>
      <c r="E167" s="86" t="s">
        <v>58</v>
      </c>
      <c r="F167" s="89">
        <v>0</v>
      </c>
      <c r="G167" s="89">
        <v>190000</v>
      </c>
      <c r="H167" s="89">
        <v>190000</v>
      </c>
      <c r="I167" s="97" t="e">
        <f t="shared" si="4"/>
        <v>#DIV/0!</v>
      </c>
      <c r="J167" s="97">
        <f t="shared" si="5"/>
        <v>1</v>
      </c>
      <c r="K167" s="87"/>
    </row>
    <row r="168" spans="1:11" ht="38.25" outlineLevel="6">
      <c r="A168" s="85" t="s">
        <v>725</v>
      </c>
      <c r="B168" s="86" t="s">
        <v>62</v>
      </c>
      <c r="C168" s="86" t="s">
        <v>634</v>
      </c>
      <c r="D168" s="86" t="s">
        <v>577</v>
      </c>
      <c r="E168" s="86" t="s">
        <v>89</v>
      </c>
      <c r="F168" s="89">
        <v>0</v>
      </c>
      <c r="G168" s="89">
        <v>190000</v>
      </c>
      <c r="H168" s="89">
        <v>190000</v>
      </c>
      <c r="I168" s="97" t="e">
        <f t="shared" si="4"/>
        <v>#DIV/0!</v>
      </c>
      <c r="J168" s="97">
        <f t="shared" si="5"/>
        <v>1</v>
      </c>
      <c r="K168" s="87"/>
    </row>
    <row r="169" spans="1:11" ht="63.75" outlineLevel="7">
      <c r="A169" s="85" t="s">
        <v>801</v>
      </c>
      <c r="B169" s="86" t="s">
        <v>62</v>
      </c>
      <c r="C169" s="86" t="s">
        <v>634</v>
      </c>
      <c r="D169" s="86" t="s">
        <v>576</v>
      </c>
      <c r="E169" s="86" t="s">
        <v>58</v>
      </c>
      <c r="F169" s="89">
        <v>0</v>
      </c>
      <c r="G169" s="89">
        <v>370000</v>
      </c>
      <c r="H169" s="89">
        <v>370000</v>
      </c>
      <c r="I169" s="97" t="e">
        <f t="shared" si="4"/>
        <v>#DIV/0!</v>
      </c>
      <c r="J169" s="97">
        <f t="shared" si="5"/>
        <v>1</v>
      </c>
      <c r="K169" s="87"/>
    </row>
    <row r="170" spans="1:11" ht="38.25" outlineLevel="7">
      <c r="A170" s="85" t="s">
        <v>725</v>
      </c>
      <c r="B170" s="86" t="s">
        <v>62</v>
      </c>
      <c r="C170" s="86" t="s">
        <v>634</v>
      </c>
      <c r="D170" s="86" t="s">
        <v>576</v>
      </c>
      <c r="E170" s="86" t="s">
        <v>89</v>
      </c>
      <c r="F170" s="89">
        <v>0</v>
      </c>
      <c r="G170" s="89">
        <v>370000</v>
      </c>
      <c r="H170" s="89">
        <v>370000</v>
      </c>
      <c r="I170" s="97" t="e">
        <f t="shared" si="4"/>
        <v>#DIV/0!</v>
      </c>
      <c r="J170" s="97">
        <f t="shared" si="5"/>
        <v>1</v>
      </c>
      <c r="K170" s="87"/>
    </row>
    <row r="171" spans="1:11" ht="63.75" outlineLevel="7">
      <c r="A171" s="85" t="s">
        <v>802</v>
      </c>
      <c r="B171" s="86" t="s">
        <v>62</v>
      </c>
      <c r="C171" s="86" t="s">
        <v>634</v>
      </c>
      <c r="D171" s="86" t="s">
        <v>575</v>
      </c>
      <c r="E171" s="86" t="s">
        <v>58</v>
      </c>
      <c r="F171" s="89">
        <v>0</v>
      </c>
      <c r="G171" s="89">
        <v>280000</v>
      </c>
      <c r="H171" s="89">
        <v>280000</v>
      </c>
      <c r="I171" s="97" t="e">
        <f t="shared" si="4"/>
        <v>#DIV/0!</v>
      </c>
      <c r="J171" s="97">
        <f t="shared" si="5"/>
        <v>1</v>
      </c>
      <c r="K171" s="87"/>
    </row>
    <row r="172" spans="1:11" ht="38.25">
      <c r="A172" s="85" t="s">
        <v>725</v>
      </c>
      <c r="B172" s="86" t="s">
        <v>62</v>
      </c>
      <c r="C172" s="86" t="s">
        <v>634</v>
      </c>
      <c r="D172" s="86" t="s">
        <v>575</v>
      </c>
      <c r="E172" s="86" t="s">
        <v>89</v>
      </c>
      <c r="F172" s="89">
        <v>0</v>
      </c>
      <c r="G172" s="89">
        <v>280000</v>
      </c>
      <c r="H172" s="89">
        <v>280000</v>
      </c>
      <c r="I172" s="97" t="e">
        <f t="shared" si="4"/>
        <v>#DIV/0!</v>
      </c>
      <c r="J172" s="97">
        <f t="shared" si="5"/>
        <v>1</v>
      </c>
      <c r="K172" s="87"/>
    </row>
    <row r="173" spans="1:11" ht="63.75" outlineLevel="3">
      <c r="A173" s="85" t="s">
        <v>803</v>
      </c>
      <c r="B173" s="86" t="s">
        <v>62</v>
      </c>
      <c r="C173" s="86" t="s">
        <v>634</v>
      </c>
      <c r="D173" s="86" t="s">
        <v>574</v>
      </c>
      <c r="E173" s="86" t="s">
        <v>58</v>
      </c>
      <c r="F173" s="89">
        <v>0</v>
      </c>
      <c r="G173" s="89">
        <v>330000</v>
      </c>
      <c r="H173" s="89">
        <v>330000</v>
      </c>
      <c r="I173" s="97" t="e">
        <f t="shared" si="4"/>
        <v>#DIV/0!</v>
      </c>
      <c r="J173" s="97">
        <f t="shared" si="5"/>
        <v>1</v>
      </c>
      <c r="K173" s="87"/>
    </row>
    <row r="174" spans="1:11" ht="38.25" outlineLevel="4">
      <c r="A174" s="85" t="s">
        <v>725</v>
      </c>
      <c r="B174" s="86" t="s">
        <v>62</v>
      </c>
      <c r="C174" s="86" t="s">
        <v>634</v>
      </c>
      <c r="D174" s="86" t="s">
        <v>574</v>
      </c>
      <c r="E174" s="86" t="s">
        <v>89</v>
      </c>
      <c r="F174" s="89">
        <v>0</v>
      </c>
      <c r="G174" s="89">
        <v>330000</v>
      </c>
      <c r="H174" s="89">
        <v>330000</v>
      </c>
      <c r="I174" s="97" t="e">
        <f t="shared" si="4"/>
        <v>#DIV/0!</v>
      </c>
      <c r="J174" s="97">
        <f t="shared" si="5"/>
        <v>1</v>
      </c>
      <c r="K174" s="87"/>
    </row>
    <row r="175" spans="1:11" ht="63.75" outlineLevel="5">
      <c r="A175" s="85" t="s">
        <v>804</v>
      </c>
      <c r="B175" s="86" t="s">
        <v>62</v>
      </c>
      <c r="C175" s="86" t="s">
        <v>634</v>
      </c>
      <c r="D175" s="86" t="s">
        <v>573</v>
      </c>
      <c r="E175" s="86" t="s">
        <v>58</v>
      </c>
      <c r="F175" s="89">
        <v>0</v>
      </c>
      <c r="G175" s="89">
        <v>310000</v>
      </c>
      <c r="H175" s="89">
        <v>310000</v>
      </c>
      <c r="I175" s="97" t="e">
        <f t="shared" si="4"/>
        <v>#DIV/0!</v>
      </c>
      <c r="J175" s="97">
        <f t="shared" si="5"/>
        <v>1</v>
      </c>
      <c r="K175" s="87"/>
    </row>
    <row r="176" spans="1:11" ht="38.25" outlineLevel="6">
      <c r="A176" s="85" t="s">
        <v>725</v>
      </c>
      <c r="B176" s="86" t="s">
        <v>62</v>
      </c>
      <c r="C176" s="86" t="s">
        <v>634</v>
      </c>
      <c r="D176" s="86" t="s">
        <v>573</v>
      </c>
      <c r="E176" s="86" t="s">
        <v>89</v>
      </c>
      <c r="F176" s="89">
        <v>0</v>
      </c>
      <c r="G176" s="89">
        <v>310000</v>
      </c>
      <c r="H176" s="89">
        <v>310000</v>
      </c>
      <c r="I176" s="97" t="e">
        <f t="shared" si="4"/>
        <v>#DIV/0!</v>
      </c>
      <c r="J176" s="97">
        <f t="shared" si="5"/>
        <v>1</v>
      </c>
      <c r="K176" s="87"/>
    </row>
    <row r="177" spans="1:11" ht="63.75" outlineLevel="7">
      <c r="A177" s="85" t="s">
        <v>805</v>
      </c>
      <c r="B177" s="86" t="s">
        <v>62</v>
      </c>
      <c r="C177" s="86" t="s">
        <v>634</v>
      </c>
      <c r="D177" s="86" t="s">
        <v>572</v>
      </c>
      <c r="E177" s="86" t="s">
        <v>58</v>
      </c>
      <c r="F177" s="89">
        <v>0</v>
      </c>
      <c r="G177" s="89">
        <v>116500</v>
      </c>
      <c r="H177" s="89">
        <v>116500</v>
      </c>
      <c r="I177" s="97" t="e">
        <f t="shared" si="4"/>
        <v>#DIV/0!</v>
      </c>
      <c r="J177" s="97">
        <f t="shared" si="5"/>
        <v>1</v>
      </c>
      <c r="K177" s="87"/>
    </row>
    <row r="178" spans="1:11" ht="38.25" outlineLevel="7">
      <c r="A178" s="85" t="s">
        <v>725</v>
      </c>
      <c r="B178" s="86" t="s">
        <v>62</v>
      </c>
      <c r="C178" s="86" t="s">
        <v>634</v>
      </c>
      <c r="D178" s="86" t="s">
        <v>572</v>
      </c>
      <c r="E178" s="86" t="s">
        <v>89</v>
      </c>
      <c r="F178" s="89">
        <v>0</v>
      </c>
      <c r="G178" s="89">
        <v>116500</v>
      </c>
      <c r="H178" s="89">
        <v>116500</v>
      </c>
      <c r="I178" s="97" t="e">
        <f t="shared" si="4"/>
        <v>#DIV/0!</v>
      </c>
      <c r="J178" s="97">
        <f t="shared" si="5"/>
        <v>1</v>
      </c>
      <c r="K178" s="87"/>
    </row>
    <row r="179" spans="1:11" ht="63.75" outlineLevel="7">
      <c r="A179" s="85" t="s">
        <v>806</v>
      </c>
      <c r="B179" s="86" t="s">
        <v>62</v>
      </c>
      <c r="C179" s="86" t="s">
        <v>634</v>
      </c>
      <c r="D179" s="86" t="s">
        <v>571</v>
      </c>
      <c r="E179" s="86" t="s">
        <v>58</v>
      </c>
      <c r="F179" s="89">
        <v>0</v>
      </c>
      <c r="G179" s="89">
        <v>390000</v>
      </c>
      <c r="H179" s="89">
        <v>390000</v>
      </c>
      <c r="I179" s="97" t="e">
        <f t="shared" si="4"/>
        <v>#DIV/0!</v>
      </c>
      <c r="J179" s="97">
        <f t="shared" si="5"/>
        <v>1</v>
      </c>
      <c r="K179" s="87"/>
    </row>
    <row r="180" spans="1:11" ht="38.25" outlineLevel="2">
      <c r="A180" s="85" t="s">
        <v>725</v>
      </c>
      <c r="B180" s="86" t="s">
        <v>62</v>
      </c>
      <c r="C180" s="86" t="s">
        <v>634</v>
      </c>
      <c r="D180" s="86" t="s">
        <v>571</v>
      </c>
      <c r="E180" s="86" t="s">
        <v>89</v>
      </c>
      <c r="F180" s="89">
        <v>0</v>
      </c>
      <c r="G180" s="89">
        <v>390000</v>
      </c>
      <c r="H180" s="89">
        <v>390000</v>
      </c>
      <c r="I180" s="97" t="e">
        <f t="shared" si="4"/>
        <v>#DIV/0!</v>
      </c>
      <c r="J180" s="97">
        <f t="shared" si="5"/>
        <v>1</v>
      </c>
      <c r="K180" s="87"/>
    </row>
    <row r="181" spans="1:11" ht="63.75" outlineLevel="3">
      <c r="A181" s="85" t="s">
        <v>807</v>
      </c>
      <c r="B181" s="86" t="s">
        <v>62</v>
      </c>
      <c r="C181" s="86" t="s">
        <v>634</v>
      </c>
      <c r="D181" s="86" t="s">
        <v>570</v>
      </c>
      <c r="E181" s="86" t="s">
        <v>58</v>
      </c>
      <c r="F181" s="89">
        <v>0</v>
      </c>
      <c r="G181" s="89">
        <v>400000</v>
      </c>
      <c r="H181" s="89">
        <v>400000</v>
      </c>
      <c r="I181" s="97" t="e">
        <f t="shared" si="4"/>
        <v>#DIV/0!</v>
      </c>
      <c r="J181" s="97">
        <f t="shared" si="5"/>
        <v>1</v>
      </c>
      <c r="K181" s="87"/>
    </row>
    <row r="182" spans="1:11" ht="38.25" outlineLevel="4">
      <c r="A182" s="85" t="s">
        <v>725</v>
      </c>
      <c r="B182" s="86" t="s">
        <v>62</v>
      </c>
      <c r="C182" s="86" t="s">
        <v>634</v>
      </c>
      <c r="D182" s="86" t="s">
        <v>570</v>
      </c>
      <c r="E182" s="86" t="s">
        <v>89</v>
      </c>
      <c r="F182" s="89">
        <v>0</v>
      </c>
      <c r="G182" s="89">
        <v>400000</v>
      </c>
      <c r="H182" s="89">
        <v>400000</v>
      </c>
      <c r="I182" s="97" t="e">
        <f t="shared" si="4"/>
        <v>#DIV/0!</v>
      </c>
      <c r="J182" s="97">
        <f t="shared" si="5"/>
        <v>1</v>
      </c>
      <c r="K182" s="87"/>
    </row>
    <row r="183" spans="1:11" ht="30.75" customHeight="1" outlineLevel="5">
      <c r="A183" s="85" t="s">
        <v>808</v>
      </c>
      <c r="B183" s="86" t="s">
        <v>62</v>
      </c>
      <c r="C183" s="86" t="s">
        <v>634</v>
      </c>
      <c r="D183" s="86" t="s">
        <v>569</v>
      </c>
      <c r="E183" s="86" t="s">
        <v>58</v>
      </c>
      <c r="F183" s="89">
        <v>0</v>
      </c>
      <c r="G183" s="89">
        <v>78200</v>
      </c>
      <c r="H183" s="89">
        <v>78200</v>
      </c>
      <c r="I183" s="97" t="e">
        <f t="shared" si="4"/>
        <v>#DIV/0!</v>
      </c>
      <c r="J183" s="97">
        <f t="shared" si="5"/>
        <v>1</v>
      </c>
      <c r="K183" s="87"/>
    </row>
    <row r="184" spans="1:11" ht="38.25" outlineLevel="6">
      <c r="A184" s="85" t="s">
        <v>725</v>
      </c>
      <c r="B184" s="86" t="s">
        <v>62</v>
      </c>
      <c r="C184" s="86" t="s">
        <v>634</v>
      </c>
      <c r="D184" s="86" t="s">
        <v>569</v>
      </c>
      <c r="E184" s="86" t="s">
        <v>89</v>
      </c>
      <c r="F184" s="89">
        <v>0</v>
      </c>
      <c r="G184" s="89">
        <v>78200</v>
      </c>
      <c r="H184" s="89">
        <v>78200</v>
      </c>
      <c r="I184" s="97" t="e">
        <f t="shared" si="4"/>
        <v>#DIV/0!</v>
      </c>
      <c r="J184" s="97">
        <f t="shared" si="5"/>
        <v>1</v>
      </c>
      <c r="K184" s="87"/>
    </row>
    <row r="185" spans="1:11" ht="63.75" outlineLevel="7">
      <c r="A185" s="85" t="s">
        <v>809</v>
      </c>
      <c r="B185" s="86" t="s">
        <v>62</v>
      </c>
      <c r="C185" s="86" t="s">
        <v>634</v>
      </c>
      <c r="D185" s="86" t="s">
        <v>568</v>
      </c>
      <c r="E185" s="86" t="s">
        <v>58</v>
      </c>
      <c r="F185" s="89">
        <v>0</v>
      </c>
      <c r="G185" s="89">
        <v>145300</v>
      </c>
      <c r="H185" s="89">
        <v>145300</v>
      </c>
      <c r="I185" s="97" t="e">
        <f t="shared" si="4"/>
        <v>#DIV/0!</v>
      </c>
      <c r="J185" s="97">
        <f t="shared" si="5"/>
        <v>1</v>
      </c>
      <c r="K185" s="87"/>
    </row>
    <row r="186" spans="1:11" ht="38.25" outlineLevel="1">
      <c r="A186" s="85" t="s">
        <v>725</v>
      </c>
      <c r="B186" s="86" t="s">
        <v>62</v>
      </c>
      <c r="C186" s="86" t="s">
        <v>634</v>
      </c>
      <c r="D186" s="86" t="s">
        <v>568</v>
      </c>
      <c r="E186" s="86" t="s">
        <v>89</v>
      </c>
      <c r="F186" s="89">
        <v>0</v>
      </c>
      <c r="G186" s="89">
        <v>145300</v>
      </c>
      <c r="H186" s="89">
        <v>145300</v>
      </c>
      <c r="I186" s="97" t="e">
        <f t="shared" si="4"/>
        <v>#DIV/0!</v>
      </c>
      <c r="J186" s="97">
        <f t="shared" si="5"/>
        <v>1</v>
      </c>
      <c r="K186" s="87"/>
    </row>
    <row r="187" spans="1:11" ht="25.5" outlineLevel="2">
      <c r="A187" s="85" t="s">
        <v>810</v>
      </c>
      <c r="B187" s="86" t="s">
        <v>62</v>
      </c>
      <c r="C187" s="86" t="s">
        <v>634</v>
      </c>
      <c r="D187" s="86" t="s">
        <v>398</v>
      </c>
      <c r="E187" s="86" t="s">
        <v>58</v>
      </c>
      <c r="F187" s="89">
        <v>473000</v>
      </c>
      <c r="G187" s="89">
        <v>3553000</v>
      </c>
      <c r="H187" s="89">
        <v>68253.850000000006</v>
      </c>
      <c r="I187" s="97">
        <f t="shared" si="4"/>
        <v>0.14429989429175477</v>
      </c>
      <c r="J187" s="97">
        <f t="shared" si="5"/>
        <v>1.9210202645651563E-2</v>
      </c>
      <c r="K187" s="87"/>
    </row>
    <row r="188" spans="1:11" ht="38.25" outlineLevel="3">
      <c r="A188" s="85" t="s">
        <v>725</v>
      </c>
      <c r="B188" s="86" t="s">
        <v>62</v>
      </c>
      <c r="C188" s="86" t="s">
        <v>634</v>
      </c>
      <c r="D188" s="86" t="s">
        <v>398</v>
      </c>
      <c r="E188" s="86" t="s">
        <v>89</v>
      </c>
      <c r="F188" s="89">
        <v>473000</v>
      </c>
      <c r="G188" s="89">
        <v>3553000</v>
      </c>
      <c r="H188" s="89">
        <v>68253.850000000006</v>
      </c>
      <c r="I188" s="97">
        <f t="shared" si="4"/>
        <v>0.14429989429175477</v>
      </c>
      <c r="J188" s="97">
        <f t="shared" si="5"/>
        <v>1.9210202645651563E-2</v>
      </c>
      <c r="K188" s="87"/>
    </row>
    <row r="189" spans="1:11" ht="38.25" outlineLevel="5">
      <c r="A189" s="85" t="s">
        <v>811</v>
      </c>
      <c r="B189" s="86" t="s">
        <v>62</v>
      </c>
      <c r="C189" s="86" t="s">
        <v>634</v>
      </c>
      <c r="D189" s="86" t="s">
        <v>567</v>
      </c>
      <c r="E189" s="86" t="s">
        <v>58</v>
      </c>
      <c r="F189" s="89">
        <v>0</v>
      </c>
      <c r="G189" s="89">
        <v>100000</v>
      </c>
      <c r="H189" s="89">
        <v>100000</v>
      </c>
      <c r="I189" s="97" t="e">
        <f t="shared" si="4"/>
        <v>#DIV/0!</v>
      </c>
      <c r="J189" s="97">
        <f t="shared" si="5"/>
        <v>1</v>
      </c>
      <c r="K189" s="87"/>
    </row>
    <row r="190" spans="1:11" ht="38.25" outlineLevel="6">
      <c r="A190" s="85" t="s">
        <v>725</v>
      </c>
      <c r="B190" s="86" t="s">
        <v>62</v>
      </c>
      <c r="C190" s="86" t="s">
        <v>634</v>
      </c>
      <c r="D190" s="86" t="s">
        <v>567</v>
      </c>
      <c r="E190" s="86" t="s">
        <v>89</v>
      </c>
      <c r="F190" s="89">
        <v>0</v>
      </c>
      <c r="G190" s="89">
        <v>100000</v>
      </c>
      <c r="H190" s="89">
        <v>100000</v>
      </c>
      <c r="I190" s="97" t="e">
        <f t="shared" si="4"/>
        <v>#DIV/0!</v>
      </c>
      <c r="J190" s="97">
        <f t="shared" si="5"/>
        <v>1</v>
      </c>
      <c r="K190" s="87"/>
    </row>
    <row r="191" spans="1:11" ht="76.5">
      <c r="A191" s="85" t="s">
        <v>812</v>
      </c>
      <c r="B191" s="86" t="s">
        <v>62</v>
      </c>
      <c r="C191" s="86" t="s">
        <v>634</v>
      </c>
      <c r="D191" s="86" t="s">
        <v>566</v>
      </c>
      <c r="E191" s="86" t="s">
        <v>58</v>
      </c>
      <c r="F191" s="89">
        <v>0</v>
      </c>
      <c r="G191" s="89">
        <v>20000</v>
      </c>
      <c r="H191" s="89">
        <v>20000</v>
      </c>
      <c r="I191" s="97" t="e">
        <f t="shared" si="4"/>
        <v>#DIV/0!</v>
      </c>
      <c r="J191" s="97">
        <f t="shared" si="5"/>
        <v>1</v>
      </c>
      <c r="K191" s="87"/>
    </row>
    <row r="192" spans="1:11" ht="38.25">
      <c r="A192" s="85" t="s">
        <v>725</v>
      </c>
      <c r="B192" s="86" t="s">
        <v>62</v>
      </c>
      <c r="C192" s="86" t="s">
        <v>634</v>
      </c>
      <c r="D192" s="86" t="s">
        <v>566</v>
      </c>
      <c r="E192" s="86" t="s">
        <v>89</v>
      </c>
      <c r="F192" s="89">
        <v>0</v>
      </c>
      <c r="G192" s="89">
        <v>20000</v>
      </c>
      <c r="H192" s="89">
        <v>20000</v>
      </c>
      <c r="I192" s="97" t="e">
        <f t="shared" si="4"/>
        <v>#DIV/0!</v>
      </c>
      <c r="J192" s="97">
        <f t="shared" si="5"/>
        <v>1</v>
      </c>
      <c r="K192" s="87"/>
    </row>
    <row r="193" spans="1:11" ht="76.5">
      <c r="A193" s="85" t="s">
        <v>813</v>
      </c>
      <c r="B193" s="86" t="s">
        <v>62</v>
      </c>
      <c r="C193" s="86" t="s">
        <v>634</v>
      </c>
      <c r="D193" s="86" t="s">
        <v>565</v>
      </c>
      <c r="E193" s="86" t="s">
        <v>58</v>
      </c>
      <c r="F193" s="89">
        <v>0</v>
      </c>
      <c r="G193" s="89">
        <v>20000</v>
      </c>
      <c r="H193" s="89">
        <v>20000</v>
      </c>
      <c r="I193" s="97" t="e">
        <f t="shared" si="4"/>
        <v>#DIV/0!</v>
      </c>
      <c r="J193" s="97">
        <f t="shared" si="5"/>
        <v>1</v>
      </c>
      <c r="K193" s="87"/>
    </row>
    <row r="194" spans="1:11" ht="38.25">
      <c r="A194" s="85" t="s">
        <v>725</v>
      </c>
      <c r="B194" s="86" t="s">
        <v>62</v>
      </c>
      <c r="C194" s="86" t="s">
        <v>634</v>
      </c>
      <c r="D194" s="86" t="s">
        <v>565</v>
      </c>
      <c r="E194" s="86" t="s">
        <v>89</v>
      </c>
      <c r="F194" s="89">
        <v>0</v>
      </c>
      <c r="G194" s="89">
        <v>20000</v>
      </c>
      <c r="H194" s="89">
        <v>20000</v>
      </c>
      <c r="I194" s="97" t="e">
        <f t="shared" si="4"/>
        <v>#DIV/0!</v>
      </c>
      <c r="J194" s="97">
        <f t="shared" si="5"/>
        <v>1</v>
      </c>
      <c r="K194" s="87"/>
    </row>
    <row r="195" spans="1:11" ht="76.5">
      <c r="A195" s="85" t="s">
        <v>814</v>
      </c>
      <c r="B195" s="86" t="s">
        <v>62</v>
      </c>
      <c r="C195" s="86" t="s">
        <v>634</v>
      </c>
      <c r="D195" s="86" t="s">
        <v>564</v>
      </c>
      <c r="E195" s="86" t="s">
        <v>58</v>
      </c>
      <c r="F195" s="89">
        <v>0</v>
      </c>
      <c r="G195" s="89">
        <v>20000</v>
      </c>
      <c r="H195" s="89">
        <v>20000</v>
      </c>
      <c r="I195" s="97" t="e">
        <f t="shared" si="4"/>
        <v>#DIV/0!</v>
      </c>
      <c r="J195" s="97">
        <f t="shared" si="5"/>
        <v>1</v>
      </c>
      <c r="K195" s="87"/>
    </row>
    <row r="196" spans="1:11" ht="38.25">
      <c r="A196" s="85" t="s">
        <v>725</v>
      </c>
      <c r="B196" s="86" t="s">
        <v>62</v>
      </c>
      <c r="C196" s="86" t="s">
        <v>634</v>
      </c>
      <c r="D196" s="86" t="s">
        <v>564</v>
      </c>
      <c r="E196" s="86" t="s">
        <v>89</v>
      </c>
      <c r="F196" s="89">
        <v>0</v>
      </c>
      <c r="G196" s="89">
        <v>20000</v>
      </c>
      <c r="H196" s="89">
        <v>20000</v>
      </c>
      <c r="I196" s="97" t="e">
        <f t="shared" si="4"/>
        <v>#DIV/0!</v>
      </c>
      <c r="J196" s="97">
        <f t="shared" si="5"/>
        <v>1</v>
      </c>
      <c r="K196" s="87"/>
    </row>
    <row r="197" spans="1:11" ht="63.75">
      <c r="A197" s="85" t="s">
        <v>815</v>
      </c>
      <c r="B197" s="86" t="s">
        <v>62</v>
      </c>
      <c r="C197" s="86" t="s">
        <v>634</v>
      </c>
      <c r="D197" s="86" t="s">
        <v>563</v>
      </c>
      <c r="E197" s="86" t="s">
        <v>58</v>
      </c>
      <c r="F197" s="89">
        <v>0</v>
      </c>
      <c r="G197" s="89">
        <v>20000</v>
      </c>
      <c r="H197" s="89">
        <v>20000</v>
      </c>
      <c r="I197" s="97" t="e">
        <f t="shared" si="4"/>
        <v>#DIV/0!</v>
      </c>
      <c r="J197" s="97">
        <f t="shared" si="5"/>
        <v>1</v>
      </c>
      <c r="K197" s="87"/>
    </row>
    <row r="198" spans="1:11" ht="38.25">
      <c r="A198" s="85" t="s">
        <v>725</v>
      </c>
      <c r="B198" s="86" t="s">
        <v>62</v>
      </c>
      <c r="C198" s="86" t="s">
        <v>634</v>
      </c>
      <c r="D198" s="86" t="s">
        <v>563</v>
      </c>
      <c r="E198" s="86" t="s">
        <v>89</v>
      </c>
      <c r="F198" s="89">
        <v>0</v>
      </c>
      <c r="G198" s="89">
        <v>20000</v>
      </c>
      <c r="H198" s="89">
        <v>20000</v>
      </c>
      <c r="I198" s="97" t="e">
        <f t="shared" si="4"/>
        <v>#DIV/0!</v>
      </c>
      <c r="J198" s="97">
        <f t="shared" si="5"/>
        <v>1</v>
      </c>
      <c r="K198" s="87"/>
    </row>
    <row r="199" spans="1:11" ht="76.5">
      <c r="A199" s="85" t="s">
        <v>816</v>
      </c>
      <c r="B199" s="86" t="s">
        <v>62</v>
      </c>
      <c r="C199" s="86" t="s">
        <v>634</v>
      </c>
      <c r="D199" s="86" t="s">
        <v>562</v>
      </c>
      <c r="E199" s="86" t="s">
        <v>58</v>
      </c>
      <c r="F199" s="89">
        <v>0</v>
      </c>
      <c r="G199" s="89">
        <v>20000</v>
      </c>
      <c r="H199" s="89">
        <v>20000</v>
      </c>
      <c r="I199" s="97" t="e">
        <f t="shared" si="4"/>
        <v>#DIV/0!</v>
      </c>
      <c r="J199" s="97">
        <f t="shared" si="5"/>
        <v>1</v>
      </c>
      <c r="K199" s="87"/>
    </row>
    <row r="200" spans="1:11" ht="38.25">
      <c r="A200" s="85" t="s">
        <v>725</v>
      </c>
      <c r="B200" s="86" t="s">
        <v>62</v>
      </c>
      <c r="C200" s="86" t="s">
        <v>634</v>
      </c>
      <c r="D200" s="86" t="s">
        <v>562</v>
      </c>
      <c r="E200" s="86" t="s">
        <v>89</v>
      </c>
      <c r="F200" s="89">
        <v>0</v>
      </c>
      <c r="G200" s="89">
        <v>20000</v>
      </c>
      <c r="H200" s="89">
        <v>20000</v>
      </c>
      <c r="I200" s="97" t="e">
        <f t="shared" si="4"/>
        <v>#DIV/0!</v>
      </c>
      <c r="J200" s="97">
        <f t="shared" si="5"/>
        <v>1</v>
      </c>
      <c r="K200" s="87"/>
    </row>
    <row r="201" spans="1:11" ht="76.5">
      <c r="A201" s="85" t="s">
        <v>817</v>
      </c>
      <c r="B201" s="86" t="s">
        <v>62</v>
      </c>
      <c r="C201" s="86" t="s">
        <v>634</v>
      </c>
      <c r="D201" s="86" t="s">
        <v>561</v>
      </c>
      <c r="E201" s="86" t="s">
        <v>58</v>
      </c>
      <c r="F201" s="89">
        <v>0</v>
      </c>
      <c r="G201" s="89">
        <v>10000</v>
      </c>
      <c r="H201" s="89">
        <v>10000</v>
      </c>
      <c r="I201" s="97" t="e">
        <f t="shared" si="4"/>
        <v>#DIV/0!</v>
      </c>
      <c r="J201" s="97">
        <f t="shared" si="5"/>
        <v>1</v>
      </c>
      <c r="K201" s="87"/>
    </row>
    <row r="202" spans="1:11" ht="38.25">
      <c r="A202" s="85" t="s">
        <v>725</v>
      </c>
      <c r="B202" s="86" t="s">
        <v>62</v>
      </c>
      <c r="C202" s="86" t="s">
        <v>634</v>
      </c>
      <c r="D202" s="86" t="s">
        <v>561</v>
      </c>
      <c r="E202" s="86" t="s">
        <v>89</v>
      </c>
      <c r="F202" s="89">
        <v>0</v>
      </c>
      <c r="G202" s="89">
        <v>10000</v>
      </c>
      <c r="H202" s="89">
        <v>10000</v>
      </c>
      <c r="I202" s="97" t="e">
        <f t="shared" si="4"/>
        <v>#DIV/0!</v>
      </c>
      <c r="J202" s="97">
        <f t="shared" si="5"/>
        <v>1</v>
      </c>
      <c r="K202" s="87"/>
    </row>
    <row r="203" spans="1:11" ht="76.5">
      <c r="A203" s="85" t="s">
        <v>818</v>
      </c>
      <c r="B203" s="86" t="s">
        <v>62</v>
      </c>
      <c r="C203" s="86" t="s">
        <v>634</v>
      </c>
      <c r="D203" s="86" t="s">
        <v>560</v>
      </c>
      <c r="E203" s="86" t="s">
        <v>58</v>
      </c>
      <c r="F203" s="89">
        <v>0</v>
      </c>
      <c r="G203" s="89">
        <v>20000</v>
      </c>
      <c r="H203" s="89">
        <v>20000</v>
      </c>
      <c r="I203" s="97" t="e">
        <f t="shared" si="4"/>
        <v>#DIV/0!</v>
      </c>
      <c r="J203" s="97">
        <f t="shared" si="5"/>
        <v>1</v>
      </c>
      <c r="K203" s="87"/>
    </row>
    <row r="204" spans="1:11" ht="38.25">
      <c r="A204" s="85" t="s">
        <v>725</v>
      </c>
      <c r="B204" s="86" t="s">
        <v>62</v>
      </c>
      <c r="C204" s="86" t="s">
        <v>634</v>
      </c>
      <c r="D204" s="86" t="s">
        <v>560</v>
      </c>
      <c r="E204" s="86" t="s">
        <v>89</v>
      </c>
      <c r="F204" s="89">
        <v>0</v>
      </c>
      <c r="G204" s="89">
        <v>20000</v>
      </c>
      <c r="H204" s="89">
        <v>20000</v>
      </c>
      <c r="I204" s="97" t="e">
        <f t="shared" si="4"/>
        <v>#DIV/0!</v>
      </c>
      <c r="J204" s="97">
        <f t="shared" si="5"/>
        <v>1</v>
      </c>
      <c r="K204" s="87"/>
    </row>
    <row r="205" spans="1:11" ht="63.75">
      <c r="A205" s="85" t="s">
        <v>819</v>
      </c>
      <c r="B205" s="86" t="s">
        <v>62</v>
      </c>
      <c r="C205" s="86" t="s">
        <v>634</v>
      </c>
      <c r="D205" s="86" t="s">
        <v>559</v>
      </c>
      <c r="E205" s="86" t="s">
        <v>58</v>
      </c>
      <c r="F205" s="89">
        <v>0</v>
      </c>
      <c r="G205" s="89">
        <v>20000</v>
      </c>
      <c r="H205" s="89">
        <v>20000</v>
      </c>
      <c r="I205" s="97" t="e">
        <f t="shared" si="4"/>
        <v>#DIV/0!</v>
      </c>
      <c r="J205" s="97">
        <f t="shared" si="5"/>
        <v>1</v>
      </c>
      <c r="K205" s="87"/>
    </row>
    <row r="206" spans="1:11" ht="38.25">
      <c r="A206" s="85" t="s">
        <v>725</v>
      </c>
      <c r="B206" s="86" t="s">
        <v>62</v>
      </c>
      <c r="C206" s="86" t="s">
        <v>634</v>
      </c>
      <c r="D206" s="86" t="s">
        <v>559</v>
      </c>
      <c r="E206" s="86" t="s">
        <v>89</v>
      </c>
      <c r="F206" s="89">
        <v>0</v>
      </c>
      <c r="G206" s="89">
        <v>20000</v>
      </c>
      <c r="H206" s="89">
        <v>20000</v>
      </c>
      <c r="I206" s="97" t="e">
        <f t="shared" si="4"/>
        <v>#DIV/0!</v>
      </c>
      <c r="J206" s="97">
        <f t="shared" si="5"/>
        <v>1</v>
      </c>
      <c r="K206" s="87"/>
    </row>
    <row r="207" spans="1:11" ht="63.75">
      <c r="A207" s="85" t="s">
        <v>820</v>
      </c>
      <c r="B207" s="86" t="s">
        <v>62</v>
      </c>
      <c r="C207" s="86" t="s">
        <v>634</v>
      </c>
      <c r="D207" s="86" t="s">
        <v>558</v>
      </c>
      <c r="E207" s="86" t="s">
        <v>58</v>
      </c>
      <c r="F207" s="89">
        <v>0</v>
      </c>
      <c r="G207" s="89">
        <v>10000</v>
      </c>
      <c r="H207" s="89">
        <v>10000</v>
      </c>
      <c r="I207" s="97" t="e">
        <f t="shared" si="4"/>
        <v>#DIV/0!</v>
      </c>
      <c r="J207" s="97">
        <f t="shared" si="5"/>
        <v>1</v>
      </c>
      <c r="K207" s="87"/>
    </row>
    <row r="208" spans="1:11" ht="38.25">
      <c r="A208" s="85" t="s">
        <v>725</v>
      </c>
      <c r="B208" s="86" t="s">
        <v>62</v>
      </c>
      <c r="C208" s="86" t="s">
        <v>634</v>
      </c>
      <c r="D208" s="86" t="s">
        <v>558</v>
      </c>
      <c r="E208" s="86" t="s">
        <v>89</v>
      </c>
      <c r="F208" s="89">
        <v>0</v>
      </c>
      <c r="G208" s="89">
        <v>10000</v>
      </c>
      <c r="H208" s="89">
        <v>10000</v>
      </c>
      <c r="I208" s="97" t="e">
        <f t="shared" si="4"/>
        <v>#DIV/0!</v>
      </c>
      <c r="J208" s="97">
        <f t="shared" si="5"/>
        <v>1</v>
      </c>
      <c r="K208" s="87"/>
    </row>
    <row r="209" spans="1:11" ht="63.75">
      <c r="A209" s="85" t="s">
        <v>821</v>
      </c>
      <c r="B209" s="86" t="s">
        <v>62</v>
      </c>
      <c r="C209" s="86" t="s">
        <v>634</v>
      </c>
      <c r="D209" s="86" t="s">
        <v>557</v>
      </c>
      <c r="E209" s="86" t="s">
        <v>58</v>
      </c>
      <c r="F209" s="89">
        <v>0</v>
      </c>
      <c r="G209" s="89">
        <v>10000</v>
      </c>
      <c r="H209" s="89">
        <v>10000</v>
      </c>
      <c r="I209" s="97" t="e">
        <f t="shared" ref="I209:I272" si="6">H209/F209</f>
        <v>#DIV/0!</v>
      </c>
      <c r="J209" s="97">
        <f t="shared" ref="J209:J272" si="7">H209/G209</f>
        <v>1</v>
      </c>
      <c r="K209" s="87"/>
    </row>
    <row r="210" spans="1:11" ht="38.25">
      <c r="A210" s="85" t="s">
        <v>725</v>
      </c>
      <c r="B210" s="86" t="s">
        <v>62</v>
      </c>
      <c r="C210" s="86" t="s">
        <v>634</v>
      </c>
      <c r="D210" s="86" t="s">
        <v>557</v>
      </c>
      <c r="E210" s="86" t="s">
        <v>89</v>
      </c>
      <c r="F210" s="89">
        <v>0</v>
      </c>
      <c r="G210" s="89">
        <v>10000</v>
      </c>
      <c r="H210" s="89">
        <v>10000</v>
      </c>
      <c r="I210" s="97" t="e">
        <f t="shared" si="6"/>
        <v>#DIV/0!</v>
      </c>
      <c r="J210" s="97">
        <f t="shared" si="7"/>
        <v>1</v>
      </c>
      <c r="K210" s="87"/>
    </row>
    <row r="211" spans="1:11" ht="25.5">
      <c r="A211" s="85" t="s">
        <v>822</v>
      </c>
      <c r="B211" s="86" t="s">
        <v>62</v>
      </c>
      <c r="C211" s="86" t="s">
        <v>634</v>
      </c>
      <c r="D211" s="86" t="s">
        <v>399</v>
      </c>
      <c r="E211" s="86" t="s">
        <v>58</v>
      </c>
      <c r="F211" s="89">
        <v>150000</v>
      </c>
      <c r="G211" s="89">
        <v>1243671.81</v>
      </c>
      <c r="H211" s="89">
        <v>1134331.2</v>
      </c>
      <c r="I211" s="97">
        <f t="shared" si="6"/>
        <v>7.562208</v>
      </c>
      <c r="J211" s="97">
        <f t="shared" si="7"/>
        <v>0.91208242470334666</v>
      </c>
      <c r="K211" s="87"/>
    </row>
    <row r="212" spans="1:11" ht="38.25">
      <c r="A212" s="85" t="s">
        <v>725</v>
      </c>
      <c r="B212" s="86" t="s">
        <v>62</v>
      </c>
      <c r="C212" s="86" t="s">
        <v>634</v>
      </c>
      <c r="D212" s="86" t="s">
        <v>399</v>
      </c>
      <c r="E212" s="86" t="s">
        <v>89</v>
      </c>
      <c r="F212" s="89">
        <v>150000</v>
      </c>
      <c r="G212" s="89">
        <v>1243671.81</v>
      </c>
      <c r="H212" s="89">
        <v>1134331.2</v>
      </c>
      <c r="I212" s="97">
        <f t="shared" si="6"/>
        <v>7.562208</v>
      </c>
      <c r="J212" s="97">
        <f t="shared" si="7"/>
        <v>0.91208242470334666</v>
      </c>
      <c r="K212" s="87"/>
    </row>
    <row r="213" spans="1:11" ht="114.75">
      <c r="A213" s="85" t="s">
        <v>823</v>
      </c>
      <c r="B213" s="86" t="s">
        <v>62</v>
      </c>
      <c r="C213" s="86" t="s">
        <v>634</v>
      </c>
      <c r="D213" s="86" t="s">
        <v>400</v>
      </c>
      <c r="E213" s="86" t="s">
        <v>58</v>
      </c>
      <c r="F213" s="89">
        <v>150000</v>
      </c>
      <c r="G213" s="89">
        <v>150000</v>
      </c>
      <c r="H213" s="89">
        <v>150000</v>
      </c>
      <c r="I213" s="97">
        <f t="shared" si="6"/>
        <v>1</v>
      </c>
      <c r="J213" s="97">
        <f t="shared" si="7"/>
        <v>1</v>
      </c>
      <c r="K213" s="87"/>
    </row>
    <row r="214" spans="1:11" ht="38.25">
      <c r="A214" s="85" t="s">
        <v>725</v>
      </c>
      <c r="B214" s="86" t="s">
        <v>62</v>
      </c>
      <c r="C214" s="86" t="s">
        <v>634</v>
      </c>
      <c r="D214" s="86" t="s">
        <v>400</v>
      </c>
      <c r="E214" s="86" t="s">
        <v>89</v>
      </c>
      <c r="F214" s="89">
        <v>150000</v>
      </c>
      <c r="G214" s="89">
        <v>150000</v>
      </c>
      <c r="H214" s="89">
        <v>150000</v>
      </c>
      <c r="I214" s="97">
        <f t="shared" si="6"/>
        <v>1</v>
      </c>
      <c r="J214" s="97">
        <f t="shared" si="7"/>
        <v>1</v>
      </c>
      <c r="K214" s="87"/>
    </row>
    <row r="215" spans="1:11" ht="114.75">
      <c r="A215" s="85" t="s">
        <v>824</v>
      </c>
      <c r="B215" s="86" t="s">
        <v>62</v>
      </c>
      <c r="C215" s="86" t="s">
        <v>634</v>
      </c>
      <c r="D215" s="86" t="s">
        <v>319</v>
      </c>
      <c r="E215" s="86" t="s">
        <v>58</v>
      </c>
      <c r="F215" s="89">
        <v>35000</v>
      </c>
      <c r="G215" s="89">
        <v>35000</v>
      </c>
      <c r="H215" s="89">
        <v>26550</v>
      </c>
      <c r="I215" s="97">
        <f t="shared" si="6"/>
        <v>0.75857142857142856</v>
      </c>
      <c r="J215" s="97">
        <f t="shared" si="7"/>
        <v>0.75857142857142856</v>
      </c>
      <c r="K215" s="87"/>
    </row>
    <row r="216" spans="1:11" ht="38.25">
      <c r="A216" s="85" t="s">
        <v>725</v>
      </c>
      <c r="B216" s="86" t="s">
        <v>62</v>
      </c>
      <c r="C216" s="86" t="s">
        <v>634</v>
      </c>
      <c r="D216" s="86" t="s">
        <v>319</v>
      </c>
      <c r="E216" s="86" t="s">
        <v>89</v>
      </c>
      <c r="F216" s="89">
        <v>35000</v>
      </c>
      <c r="G216" s="89">
        <v>35000</v>
      </c>
      <c r="H216" s="89">
        <v>26550</v>
      </c>
      <c r="I216" s="97">
        <f t="shared" si="6"/>
        <v>0.75857142857142856</v>
      </c>
      <c r="J216" s="97">
        <f t="shared" si="7"/>
        <v>0.75857142857142856</v>
      </c>
      <c r="K216" s="87"/>
    </row>
    <row r="217" spans="1:11" ht="51">
      <c r="A217" s="85" t="s">
        <v>825</v>
      </c>
      <c r="B217" s="86" t="s">
        <v>62</v>
      </c>
      <c r="C217" s="86" t="s">
        <v>634</v>
      </c>
      <c r="D217" s="86" t="s">
        <v>556</v>
      </c>
      <c r="E217" s="86" t="s">
        <v>58</v>
      </c>
      <c r="F217" s="89">
        <v>0</v>
      </c>
      <c r="G217" s="89">
        <v>219594.91</v>
      </c>
      <c r="H217" s="89">
        <v>99837.2</v>
      </c>
      <c r="I217" s="97" t="e">
        <f t="shared" si="6"/>
        <v>#DIV/0!</v>
      </c>
      <c r="J217" s="97">
        <f t="shared" si="7"/>
        <v>0.45464259622411102</v>
      </c>
      <c r="K217" s="87"/>
    </row>
    <row r="218" spans="1:11" ht="38.25">
      <c r="A218" s="85" t="s">
        <v>725</v>
      </c>
      <c r="B218" s="86" t="s">
        <v>62</v>
      </c>
      <c r="C218" s="86" t="s">
        <v>634</v>
      </c>
      <c r="D218" s="86" t="s">
        <v>556</v>
      </c>
      <c r="E218" s="86" t="s">
        <v>89</v>
      </c>
      <c r="F218" s="89">
        <v>0</v>
      </c>
      <c r="G218" s="89">
        <v>219594.91</v>
      </c>
      <c r="H218" s="89">
        <v>99837.2</v>
      </c>
      <c r="I218" s="97" t="e">
        <f t="shared" si="6"/>
        <v>#DIV/0!</v>
      </c>
      <c r="J218" s="97">
        <f t="shared" si="7"/>
        <v>0.45464259622411102</v>
      </c>
      <c r="K218" s="87"/>
    </row>
    <row r="219" spans="1:11" ht="153">
      <c r="A219" s="85" t="s">
        <v>826</v>
      </c>
      <c r="B219" s="86" t="s">
        <v>62</v>
      </c>
      <c r="C219" s="86" t="s">
        <v>634</v>
      </c>
      <c r="D219" s="86" t="s">
        <v>57</v>
      </c>
      <c r="E219" s="86" t="s">
        <v>58</v>
      </c>
      <c r="F219" s="89">
        <v>255555.56</v>
      </c>
      <c r="G219" s="89">
        <v>255076.01</v>
      </c>
      <c r="H219" s="89">
        <v>255076.01</v>
      </c>
      <c r="I219" s="97">
        <f t="shared" si="6"/>
        <v>0.99812350003263484</v>
      </c>
      <c r="J219" s="97">
        <f t="shared" si="7"/>
        <v>1</v>
      </c>
      <c r="K219" s="87"/>
    </row>
    <row r="220" spans="1:11" ht="38.25">
      <c r="A220" s="85" t="s">
        <v>725</v>
      </c>
      <c r="B220" s="86" t="s">
        <v>62</v>
      </c>
      <c r="C220" s="86" t="s">
        <v>634</v>
      </c>
      <c r="D220" s="86" t="s">
        <v>57</v>
      </c>
      <c r="E220" s="86" t="s">
        <v>89</v>
      </c>
      <c r="F220" s="89">
        <v>255555.56</v>
      </c>
      <c r="G220" s="89">
        <v>255076.01</v>
      </c>
      <c r="H220" s="89">
        <v>255076.01</v>
      </c>
      <c r="I220" s="97">
        <f t="shared" si="6"/>
        <v>0.99812350003263484</v>
      </c>
      <c r="J220" s="97">
        <f t="shared" si="7"/>
        <v>1</v>
      </c>
      <c r="K220" s="87"/>
    </row>
    <row r="221" spans="1:11" ht="114.75">
      <c r="A221" s="85" t="s">
        <v>827</v>
      </c>
      <c r="B221" s="86" t="s">
        <v>62</v>
      </c>
      <c r="C221" s="86" t="s">
        <v>634</v>
      </c>
      <c r="D221" s="86" t="s">
        <v>401</v>
      </c>
      <c r="E221" s="86" t="s">
        <v>58</v>
      </c>
      <c r="F221" s="89">
        <v>150000</v>
      </c>
      <c r="G221" s="89">
        <v>150000</v>
      </c>
      <c r="H221" s="89">
        <v>150000</v>
      </c>
      <c r="I221" s="97">
        <f t="shared" si="6"/>
        <v>1</v>
      </c>
      <c r="J221" s="97">
        <f t="shared" si="7"/>
        <v>1</v>
      </c>
      <c r="K221" s="87"/>
    </row>
    <row r="222" spans="1:11" ht="38.25">
      <c r="A222" s="85" t="s">
        <v>725</v>
      </c>
      <c r="B222" s="86" t="s">
        <v>62</v>
      </c>
      <c r="C222" s="86" t="s">
        <v>634</v>
      </c>
      <c r="D222" s="86" t="s">
        <v>401</v>
      </c>
      <c r="E222" s="86" t="s">
        <v>89</v>
      </c>
      <c r="F222" s="89">
        <v>150000</v>
      </c>
      <c r="G222" s="89">
        <v>150000</v>
      </c>
      <c r="H222" s="89">
        <v>150000</v>
      </c>
      <c r="I222" s="97">
        <f t="shared" si="6"/>
        <v>1</v>
      </c>
      <c r="J222" s="97">
        <f t="shared" si="7"/>
        <v>1</v>
      </c>
      <c r="K222" s="87"/>
    </row>
    <row r="223" spans="1:11" ht="38.25">
      <c r="A223" s="85" t="s">
        <v>828</v>
      </c>
      <c r="B223" s="86" t="s">
        <v>62</v>
      </c>
      <c r="C223" s="86" t="s">
        <v>660</v>
      </c>
      <c r="D223" s="86" t="s">
        <v>78</v>
      </c>
      <c r="E223" s="86" t="s">
        <v>58</v>
      </c>
      <c r="F223" s="89">
        <v>1978000</v>
      </c>
      <c r="G223" s="89">
        <v>2078000</v>
      </c>
      <c r="H223" s="89">
        <v>1968696.85</v>
      </c>
      <c r="I223" s="97">
        <f t="shared" si="6"/>
        <v>0.99529668857431752</v>
      </c>
      <c r="J223" s="97">
        <f t="shared" si="7"/>
        <v>0.94739983156881624</v>
      </c>
      <c r="K223" s="87"/>
    </row>
    <row r="224" spans="1:11" ht="25.5">
      <c r="A224" s="85" t="s">
        <v>829</v>
      </c>
      <c r="B224" s="86" t="s">
        <v>62</v>
      </c>
      <c r="C224" s="86" t="s">
        <v>660</v>
      </c>
      <c r="D224" s="86" t="s">
        <v>103</v>
      </c>
      <c r="E224" s="86" t="s">
        <v>58</v>
      </c>
      <c r="F224" s="89">
        <v>1978000</v>
      </c>
      <c r="G224" s="89">
        <v>1978000</v>
      </c>
      <c r="H224" s="89">
        <v>1878375.85</v>
      </c>
      <c r="I224" s="97">
        <f t="shared" si="6"/>
        <v>0.9496338978766431</v>
      </c>
      <c r="J224" s="97">
        <f t="shared" si="7"/>
        <v>0.9496338978766431</v>
      </c>
      <c r="K224" s="87"/>
    </row>
    <row r="225" spans="1:11" ht="38.25">
      <c r="A225" s="85" t="s">
        <v>725</v>
      </c>
      <c r="B225" s="86" t="s">
        <v>62</v>
      </c>
      <c r="C225" s="86" t="s">
        <v>660</v>
      </c>
      <c r="D225" s="86" t="s">
        <v>103</v>
      </c>
      <c r="E225" s="86" t="s">
        <v>89</v>
      </c>
      <c r="F225" s="89">
        <v>1978000</v>
      </c>
      <c r="G225" s="89">
        <v>1978000</v>
      </c>
      <c r="H225" s="89">
        <v>1878375.85</v>
      </c>
      <c r="I225" s="97">
        <f t="shared" si="6"/>
        <v>0.9496338978766431</v>
      </c>
      <c r="J225" s="97">
        <f t="shared" si="7"/>
        <v>0.9496338978766431</v>
      </c>
      <c r="K225" s="87"/>
    </row>
    <row r="226" spans="1:11" ht="38.25">
      <c r="A226" s="85" t="s">
        <v>830</v>
      </c>
      <c r="B226" s="86" t="s">
        <v>62</v>
      </c>
      <c r="C226" s="86" t="s">
        <v>660</v>
      </c>
      <c r="D226" s="86" t="s">
        <v>555</v>
      </c>
      <c r="E226" s="86" t="s">
        <v>58</v>
      </c>
      <c r="F226" s="89">
        <v>0</v>
      </c>
      <c r="G226" s="89">
        <v>100000</v>
      </c>
      <c r="H226" s="89">
        <v>90321</v>
      </c>
      <c r="I226" s="97" t="e">
        <f t="shared" si="6"/>
        <v>#DIV/0!</v>
      </c>
      <c r="J226" s="97">
        <f t="shared" si="7"/>
        <v>0.90320999999999996</v>
      </c>
      <c r="K226" s="87"/>
    </row>
    <row r="227" spans="1:11" ht="38.25">
      <c r="A227" s="85" t="s">
        <v>725</v>
      </c>
      <c r="B227" s="86" t="s">
        <v>62</v>
      </c>
      <c r="C227" s="86" t="s">
        <v>660</v>
      </c>
      <c r="D227" s="86" t="s">
        <v>555</v>
      </c>
      <c r="E227" s="86" t="s">
        <v>89</v>
      </c>
      <c r="F227" s="89">
        <v>0</v>
      </c>
      <c r="G227" s="89">
        <v>100000</v>
      </c>
      <c r="H227" s="89">
        <v>90321</v>
      </c>
      <c r="I227" s="97" t="e">
        <f t="shared" si="6"/>
        <v>#DIV/0!</v>
      </c>
      <c r="J227" s="97">
        <f t="shared" si="7"/>
        <v>0.90320999999999996</v>
      </c>
      <c r="K227" s="87"/>
    </row>
    <row r="228" spans="1:11">
      <c r="A228" s="85" t="s">
        <v>831</v>
      </c>
      <c r="B228" s="86" t="s">
        <v>62</v>
      </c>
      <c r="C228" s="86" t="s">
        <v>662</v>
      </c>
      <c r="D228" s="86" t="s">
        <v>78</v>
      </c>
      <c r="E228" s="86" t="s">
        <v>58</v>
      </c>
      <c r="F228" s="89">
        <v>43000</v>
      </c>
      <c r="G228" s="89">
        <v>170471.81</v>
      </c>
      <c r="H228" s="89">
        <v>150373.75</v>
      </c>
      <c r="I228" s="97">
        <f t="shared" si="6"/>
        <v>3.4970639534883721</v>
      </c>
      <c r="J228" s="97">
        <f t="shared" si="7"/>
        <v>0.88210332253760904</v>
      </c>
      <c r="K228" s="87"/>
    </row>
    <row r="229" spans="1:11" ht="25.5">
      <c r="A229" s="85" t="s">
        <v>832</v>
      </c>
      <c r="B229" s="86" t="s">
        <v>62</v>
      </c>
      <c r="C229" s="86" t="s">
        <v>663</v>
      </c>
      <c r="D229" s="86" t="s">
        <v>78</v>
      </c>
      <c r="E229" s="86" t="s">
        <v>58</v>
      </c>
      <c r="F229" s="89">
        <v>43000</v>
      </c>
      <c r="G229" s="89">
        <v>170471.81</v>
      </c>
      <c r="H229" s="89">
        <v>150373.75</v>
      </c>
      <c r="I229" s="97">
        <f t="shared" si="6"/>
        <v>3.4970639534883721</v>
      </c>
      <c r="J229" s="97">
        <f t="shared" si="7"/>
        <v>0.88210332253760904</v>
      </c>
      <c r="K229" s="87"/>
    </row>
    <row r="230" spans="1:11" ht="51">
      <c r="A230" s="85" t="s">
        <v>833</v>
      </c>
      <c r="B230" s="86" t="s">
        <v>62</v>
      </c>
      <c r="C230" s="86" t="s">
        <v>663</v>
      </c>
      <c r="D230" s="86" t="s">
        <v>402</v>
      </c>
      <c r="E230" s="86" t="s">
        <v>58</v>
      </c>
      <c r="F230" s="89">
        <v>43000</v>
      </c>
      <c r="G230" s="89">
        <v>170471.81</v>
      </c>
      <c r="H230" s="89">
        <v>150373.75</v>
      </c>
      <c r="I230" s="97">
        <f t="shared" si="6"/>
        <v>3.4970639534883721</v>
      </c>
      <c r="J230" s="97">
        <f t="shared" si="7"/>
        <v>0.88210332253760904</v>
      </c>
      <c r="K230" s="87"/>
    </row>
    <row r="231" spans="1:11" ht="38.25">
      <c r="A231" s="85" t="s">
        <v>725</v>
      </c>
      <c r="B231" s="86" t="s">
        <v>62</v>
      </c>
      <c r="C231" s="86" t="s">
        <v>663</v>
      </c>
      <c r="D231" s="86" t="s">
        <v>402</v>
      </c>
      <c r="E231" s="86" t="s">
        <v>89</v>
      </c>
      <c r="F231" s="89">
        <v>43000</v>
      </c>
      <c r="G231" s="89">
        <v>170471.81</v>
      </c>
      <c r="H231" s="89">
        <v>150373.75</v>
      </c>
      <c r="I231" s="97">
        <f t="shared" si="6"/>
        <v>3.4970639534883721</v>
      </c>
      <c r="J231" s="97">
        <f t="shared" si="7"/>
        <v>0.88210332253760904</v>
      </c>
      <c r="K231" s="87"/>
    </row>
    <row r="232" spans="1:11">
      <c r="A232" s="85" t="s">
        <v>834</v>
      </c>
      <c r="B232" s="86" t="s">
        <v>62</v>
      </c>
      <c r="C232" s="86" t="s">
        <v>664</v>
      </c>
      <c r="D232" s="86" t="s">
        <v>78</v>
      </c>
      <c r="E232" s="86" t="s">
        <v>58</v>
      </c>
      <c r="F232" s="89">
        <v>50000</v>
      </c>
      <c r="G232" s="89">
        <v>1523516.12</v>
      </c>
      <c r="H232" s="89">
        <v>1523425.97</v>
      </c>
      <c r="I232" s="97">
        <f t="shared" si="6"/>
        <v>30.468519399999998</v>
      </c>
      <c r="J232" s="97">
        <f t="shared" si="7"/>
        <v>0.99994082766908954</v>
      </c>
      <c r="K232" s="87"/>
    </row>
    <row r="233" spans="1:11">
      <c r="A233" s="85" t="s">
        <v>835</v>
      </c>
      <c r="B233" s="86" t="s">
        <v>62</v>
      </c>
      <c r="C233" s="86" t="s">
        <v>668</v>
      </c>
      <c r="D233" s="86" t="s">
        <v>78</v>
      </c>
      <c r="E233" s="86" t="s">
        <v>58</v>
      </c>
      <c r="F233" s="89">
        <v>50000</v>
      </c>
      <c r="G233" s="89">
        <v>1463000</v>
      </c>
      <c r="H233" s="89">
        <v>1462909.85</v>
      </c>
      <c r="I233" s="97">
        <f t="shared" si="6"/>
        <v>29.258197000000003</v>
      </c>
      <c r="J233" s="97">
        <f t="shared" si="7"/>
        <v>0.99993838004101165</v>
      </c>
      <c r="K233" s="87"/>
    </row>
    <row r="234" spans="1:11" ht="51">
      <c r="A234" s="85" t="s">
        <v>836</v>
      </c>
      <c r="B234" s="86" t="s">
        <v>62</v>
      </c>
      <c r="C234" s="86" t="s">
        <v>668</v>
      </c>
      <c r="D234" s="86" t="s">
        <v>407</v>
      </c>
      <c r="E234" s="86" t="s">
        <v>58</v>
      </c>
      <c r="F234" s="89">
        <v>50000</v>
      </c>
      <c r="G234" s="89">
        <v>50000</v>
      </c>
      <c r="H234" s="89">
        <v>50000</v>
      </c>
      <c r="I234" s="97">
        <f t="shared" si="6"/>
        <v>1</v>
      </c>
      <c r="J234" s="97">
        <f t="shared" si="7"/>
        <v>1</v>
      </c>
      <c r="K234" s="87"/>
    </row>
    <row r="235" spans="1:11" ht="25.5">
      <c r="A235" s="85" t="s">
        <v>727</v>
      </c>
      <c r="B235" s="86" t="s">
        <v>62</v>
      </c>
      <c r="C235" s="86" t="s">
        <v>668</v>
      </c>
      <c r="D235" s="86" t="s">
        <v>407</v>
      </c>
      <c r="E235" s="86" t="s">
        <v>99</v>
      </c>
      <c r="F235" s="89">
        <v>50000</v>
      </c>
      <c r="G235" s="89">
        <v>50000</v>
      </c>
      <c r="H235" s="89">
        <v>50000</v>
      </c>
      <c r="I235" s="97">
        <f t="shared" si="6"/>
        <v>1</v>
      </c>
      <c r="J235" s="97">
        <f t="shared" si="7"/>
        <v>1</v>
      </c>
      <c r="K235" s="87"/>
    </row>
    <row r="236" spans="1:11" ht="89.25">
      <c r="A236" s="85" t="s">
        <v>837</v>
      </c>
      <c r="B236" s="86" t="s">
        <v>62</v>
      </c>
      <c r="C236" s="86" t="s">
        <v>668</v>
      </c>
      <c r="D236" s="86" t="s">
        <v>65</v>
      </c>
      <c r="E236" s="86" t="s">
        <v>58</v>
      </c>
      <c r="F236" s="89">
        <v>0</v>
      </c>
      <c r="G236" s="89">
        <v>1413000</v>
      </c>
      <c r="H236" s="89">
        <v>1412909.85</v>
      </c>
      <c r="I236" s="97" t="e">
        <f t="shared" si="6"/>
        <v>#DIV/0!</v>
      </c>
      <c r="J236" s="97">
        <f t="shared" si="7"/>
        <v>0.99993619957537161</v>
      </c>
      <c r="K236" s="87"/>
    </row>
    <row r="237" spans="1:11" ht="38.25">
      <c r="A237" s="85" t="s">
        <v>725</v>
      </c>
      <c r="B237" s="86" t="s">
        <v>62</v>
      </c>
      <c r="C237" s="86" t="s">
        <v>668</v>
      </c>
      <c r="D237" s="86" t="s">
        <v>65</v>
      </c>
      <c r="E237" s="86" t="s">
        <v>89</v>
      </c>
      <c r="F237" s="89">
        <v>0</v>
      </c>
      <c r="G237" s="89">
        <v>1413000</v>
      </c>
      <c r="H237" s="89">
        <v>1412909.85</v>
      </c>
      <c r="I237" s="97" t="e">
        <f t="shared" si="6"/>
        <v>#DIV/0!</v>
      </c>
      <c r="J237" s="97">
        <f t="shared" si="7"/>
        <v>0.99993619957537161</v>
      </c>
      <c r="K237" s="87"/>
    </row>
    <row r="238" spans="1:11" ht="25.5">
      <c r="A238" s="85" t="s">
        <v>838</v>
      </c>
      <c r="B238" s="86" t="s">
        <v>62</v>
      </c>
      <c r="C238" s="86" t="s">
        <v>675</v>
      </c>
      <c r="D238" s="86" t="s">
        <v>78</v>
      </c>
      <c r="E238" s="86" t="s">
        <v>58</v>
      </c>
      <c r="F238" s="89">
        <v>0</v>
      </c>
      <c r="G238" s="89">
        <v>60516.12</v>
      </c>
      <c r="H238" s="89">
        <v>60516.12</v>
      </c>
      <c r="I238" s="97" t="e">
        <f t="shared" si="6"/>
        <v>#DIV/0!</v>
      </c>
      <c r="J238" s="97">
        <f t="shared" si="7"/>
        <v>1</v>
      </c>
      <c r="K238" s="87"/>
    </row>
    <row r="239" spans="1:11" ht="102">
      <c r="A239" s="85" t="s">
        <v>839</v>
      </c>
      <c r="B239" s="86" t="s">
        <v>62</v>
      </c>
      <c r="C239" s="86" t="s">
        <v>675</v>
      </c>
      <c r="D239" s="86" t="s">
        <v>239</v>
      </c>
      <c r="E239" s="86" t="s">
        <v>58</v>
      </c>
      <c r="F239" s="89">
        <v>0</v>
      </c>
      <c r="G239" s="89">
        <v>60516.12</v>
      </c>
      <c r="H239" s="89">
        <v>60516.12</v>
      </c>
      <c r="I239" s="97" t="e">
        <f t="shared" si="6"/>
        <v>#DIV/0!</v>
      </c>
      <c r="J239" s="97">
        <f t="shared" si="7"/>
        <v>1</v>
      </c>
      <c r="K239" s="87"/>
    </row>
    <row r="240" spans="1:11" ht="114.75">
      <c r="A240" s="85" t="s">
        <v>723</v>
      </c>
      <c r="B240" s="86" t="s">
        <v>62</v>
      </c>
      <c r="C240" s="86" t="s">
        <v>675</v>
      </c>
      <c r="D240" s="86" t="s">
        <v>239</v>
      </c>
      <c r="E240" s="86" t="s">
        <v>94</v>
      </c>
      <c r="F240" s="89">
        <v>0</v>
      </c>
      <c r="G240" s="89">
        <v>60516.12</v>
      </c>
      <c r="H240" s="89">
        <v>60516.12</v>
      </c>
      <c r="I240" s="97" t="e">
        <f t="shared" si="6"/>
        <v>#DIV/0!</v>
      </c>
      <c r="J240" s="97">
        <f t="shared" si="7"/>
        <v>1</v>
      </c>
      <c r="K240" s="87"/>
    </row>
    <row r="241" spans="1:11">
      <c r="A241" s="85" t="s">
        <v>840</v>
      </c>
      <c r="B241" s="86" t="s">
        <v>62</v>
      </c>
      <c r="C241" s="86" t="s">
        <v>690</v>
      </c>
      <c r="D241" s="86" t="s">
        <v>78</v>
      </c>
      <c r="E241" s="86" t="s">
        <v>58</v>
      </c>
      <c r="F241" s="89">
        <v>5194200</v>
      </c>
      <c r="G241" s="89">
        <v>5430669.0599999996</v>
      </c>
      <c r="H241" s="89">
        <v>5176427.2699999996</v>
      </c>
      <c r="I241" s="97">
        <f t="shared" si="6"/>
        <v>0.99657835085287427</v>
      </c>
      <c r="J241" s="97">
        <f t="shared" si="7"/>
        <v>0.95318407599670596</v>
      </c>
      <c r="K241" s="87"/>
    </row>
    <row r="242" spans="1:11">
      <c r="A242" s="85" t="s">
        <v>841</v>
      </c>
      <c r="B242" s="86" t="s">
        <v>62</v>
      </c>
      <c r="C242" s="86" t="s">
        <v>691</v>
      </c>
      <c r="D242" s="86" t="s">
        <v>78</v>
      </c>
      <c r="E242" s="86" t="s">
        <v>58</v>
      </c>
      <c r="F242" s="89">
        <v>2329200</v>
      </c>
      <c r="G242" s="89">
        <v>2466871.29</v>
      </c>
      <c r="H242" s="89">
        <v>2447671.29</v>
      </c>
      <c r="I242" s="97">
        <f t="shared" si="6"/>
        <v>1.0508635110767646</v>
      </c>
      <c r="J242" s="97">
        <f t="shared" si="7"/>
        <v>0.99221686186959512</v>
      </c>
      <c r="K242" s="87"/>
    </row>
    <row r="243" spans="1:11" ht="38.25">
      <c r="A243" s="85" t="s">
        <v>842</v>
      </c>
      <c r="B243" s="86" t="s">
        <v>62</v>
      </c>
      <c r="C243" s="86" t="s">
        <v>691</v>
      </c>
      <c r="D243" s="86" t="s">
        <v>102</v>
      </c>
      <c r="E243" s="86" t="s">
        <v>58</v>
      </c>
      <c r="F243" s="89">
        <v>2310000</v>
      </c>
      <c r="G243" s="89">
        <v>2447671.29</v>
      </c>
      <c r="H243" s="89">
        <v>2447671.29</v>
      </c>
      <c r="I243" s="97">
        <f t="shared" si="6"/>
        <v>1.059597961038961</v>
      </c>
      <c r="J243" s="97">
        <f t="shared" si="7"/>
        <v>1</v>
      </c>
      <c r="K243" s="87"/>
    </row>
    <row r="244" spans="1:11" ht="25.5">
      <c r="A244" s="85" t="s">
        <v>727</v>
      </c>
      <c r="B244" s="86" t="s">
        <v>62</v>
      </c>
      <c r="C244" s="86" t="s">
        <v>691</v>
      </c>
      <c r="D244" s="86" t="s">
        <v>102</v>
      </c>
      <c r="E244" s="86" t="s">
        <v>99</v>
      </c>
      <c r="F244" s="89">
        <v>2310000</v>
      </c>
      <c r="G244" s="89">
        <v>2447671.29</v>
      </c>
      <c r="H244" s="89">
        <v>2447671.29</v>
      </c>
      <c r="I244" s="97">
        <f t="shared" si="6"/>
        <v>1.059597961038961</v>
      </c>
      <c r="J244" s="97">
        <f t="shared" si="7"/>
        <v>1</v>
      </c>
      <c r="K244" s="87"/>
    </row>
    <row r="245" spans="1:11" ht="140.25">
      <c r="A245" s="85" t="s">
        <v>843</v>
      </c>
      <c r="B245" s="86" t="s">
        <v>62</v>
      </c>
      <c r="C245" s="86" t="s">
        <v>691</v>
      </c>
      <c r="D245" s="86" t="s">
        <v>296</v>
      </c>
      <c r="E245" s="86" t="s">
        <v>58</v>
      </c>
      <c r="F245" s="89">
        <v>19200</v>
      </c>
      <c r="G245" s="89">
        <v>19200</v>
      </c>
      <c r="H245" s="89">
        <v>0</v>
      </c>
      <c r="I245" s="97">
        <f t="shared" si="6"/>
        <v>0</v>
      </c>
      <c r="J245" s="97">
        <f t="shared" si="7"/>
        <v>0</v>
      </c>
      <c r="K245" s="87"/>
    </row>
    <row r="246" spans="1:11" ht="25.5">
      <c r="A246" s="85" t="s">
        <v>727</v>
      </c>
      <c r="B246" s="86" t="s">
        <v>62</v>
      </c>
      <c r="C246" s="86" t="s">
        <v>691</v>
      </c>
      <c r="D246" s="86" t="s">
        <v>296</v>
      </c>
      <c r="E246" s="86" t="s">
        <v>99</v>
      </c>
      <c r="F246" s="89">
        <v>19200</v>
      </c>
      <c r="G246" s="89">
        <v>19200</v>
      </c>
      <c r="H246" s="89">
        <v>0</v>
      </c>
      <c r="I246" s="97">
        <f t="shared" si="6"/>
        <v>0</v>
      </c>
      <c r="J246" s="97">
        <f t="shared" si="7"/>
        <v>0</v>
      </c>
      <c r="K246" s="87"/>
    </row>
    <row r="247" spans="1:11">
      <c r="A247" s="85" t="s">
        <v>844</v>
      </c>
      <c r="B247" s="86" t="s">
        <v>62</v>
      </c>
      <c r="C247" s="86" t="s">
        <v>692</v>
      </c>
      <c r="D247" s="86" t="s">
        <v>78</v>
      </c>
      <c r="E247" s="86" t="s">
        <v>58</v>
      </c>
      <c r="F247" s="89">
        <v>2828000</v>
      </c>
      <c r="G247" s="89">
        <v>1180916.8</v>
      </c>
      <c r="H247" s="89">
        <v>1180916.8</v>
      </c>
      <c r="I247" s="97">
        <f t="shared" si="6"/>
        <v>0.41758019801980201</v>
      </c>
      <c r="J247" s="97">
        <f t="shared" si="7"/>
        <v>1</v>
      </c>
      <c r="K247" s="87"/>
    </row>
    <row r="248" spans="1:11" ht="89.25">
      <c r="A248" s="85" t="s">
        <v>845</v>
      </c>
      <c r="B248" s="86" t="s">
        <v>62</v>
      </c>
      <c r="C248" s="86" t="s">
        <v>692</v>
      </c>
      <c r="D248" s="86" t="s">
        <v>67</v>
      </c>
      <c r="E248" s="86" t="s">
        <v>58</v>
      </c>
      <c r="F248" s="89">
        <v>1646000</v>
      </c>
      <c r="G248" s="89">
        <v>0</v>
      </c>
      <c r="H248" s="89">
        <v>0</v>
      </c>
      <c r="I248" s="97">
        <f t="shared" si="6"/>
        <v>0</v>
      </c>
      <c r="J248" s="97" t="e">
        <f t="shared" si="7"/>
        <v>#DIV/0!</v>
      </c>
      <c r="K248" s="87"/>
    </row>
    <row r="249" spans="1:11" ht="25.5">
      <c r="A249" s="85" t="s">
        <v>727</v>
      </c>
      <c r="B249" s="86" t="s">
        <v>62</v>
      </c>
      <c r="C249" s="86" t="s">
        <v>692</v>
      </c>
      <c r="D249" s="86" t="s">
        <v>67</v>
      </c>
      <c r="E249" s="86" t="s">
        <v>99</v>
      </c>
      <c r="F249" s="89">
        <v>1646000</v>
      </c>
      <c r="G249" s="89">
        <v>0</v>
      </c>
      <c r="H249" s="89">
        <v>0</v>
      </c>
      <c r="I249" s="97">
        <f t="shared" si="6"/>
        <v>0</v>
      </c>
      <c r="J249" s="97" t="e">
        <f t="shared" si="7"/>
        <v>#DIV/0!</v>
      </c>
      <c r="K249" s="87"/>
    </row>
    <row r="250" spans="1:11" ht="51">
      <c r="A250" s="85" t="s">
        <v>846</v>
      </c>
      <c r="B250" s="86" t="s">
        <v>62</v>
      </c>
      <c r="C250" s="86" t="s">
        <v>692</v>
      </c>
      <c r="D250" s="86" t="s">
        <v>534</v>
      </c>
      <c r="E250" s="86" t="s">
        <v>58</v>
      </c>
      <c r="F250" s="89">
        <v>0</v>
      </c>
      <c r="G250" s="89">
        <v>1180916.8</v>
      </c>
      <c r="H250" s="89">
        <v>1180916.8</v>
      </c>
      <c r="I250" s="97" t="e">
        <f t="shared" si="6"/>
        <v>#DIV/0!</v>
      </c>
      <c r="J250" s="97">
        <f t="shared" si="7"/>
        <v>1</v>
      </c>
      <c r="K250" s="87"/>
    </row>
    <row r="251" spans="1:11" ht="38.25">
      <c r="A251" s="85" t="s">
        <v>785</v>
      </c>
      <c r="B251" s="86" t="s">
        <v>62</v>
      </c>
      <c r="C251" s="86" t="s">
        <v>692</v>
      </c>
      <c r="D251" s="86" t="s">
        <v>534</v>
      </c>
      <c r="E251" s="86" t="s">
        <v>101</v>
      </c>
      <c r="F251" s="89">
        <v>0</v>
      </c>
      <c r="G251" s="89">
        <v>1180916.8</v>
      </c>
      <c r="H251" s="89">
        <v>1180916.8</v>
      </c>
      <c r="I251" s="97" t="e">
        <f t="shared" si="6"/>
        <v>#DIV/0!</v>
      </c>
      <c r="J251" s="97">
        <f t="shared" si="7"/>
        <v>1</v>
      </c>
      <c r="K251" s="87"/>
    </row>
    <row r="252" spans="1:11" ht="51">
      <c r="A252" s="85" t="s">
        <v>846</v>
      </c>
      <c r="B252" s="86" t="s">
        <v>62</v>
      </c>
      <c r="C252" s="86" t="s">
        <v>692</v>
      </c>
      <c r="D252" s="86" t="s">
        <v>238</v>
      </c>
      <c r="E252" s="86" t="s">
        <v>58</v>
      </c>
      <c r="F252" s="89">
        <v>1182000</v>
      </c>
      <c r="G252" s="89">
        <v>0</v>
      </c>
      <c r="H252" s="89">
        <v>0</v>
      </c>
      <c r="I252" s="97">
        <f t="shared" si="6"/>
        <v>0</v>
      </c>
      <c r="J252" s="97" t="e">
        <f t="shared" si="7"/>
        <v>#DIV/0!</v>
      </c>
      <c r="K252" s="87"/>
    </row>
    <row r="253" spans="1:11" ht="38.25">
      <c r="A253" s="85" t="s">
        <v>785</v>
      </c>
      <c r="B253" s="86" t="s">
        <v>62</v>
      </c>
      <c r="C253" s="86" t="s">
        <v>692</v>
      </c>
      <c r="D253" s="86" t="s">
        <v>238</v>
      </c>
      <c r="E253" s="86" t="s">
        <v>101</v>
      </c>
      <c r="F253" s="89">
        <v>1182000</v>
      </c>
      <c r="G253" s="89">
        <v>0</v>
      </c>
      <c r="H253" s="89">
        <v>0</v>
      </c>
      <c r="I253" s="97">
        <f t="shared" si="6"/>
        <v>0</v>
      </c>
      <c r="J253" s="97" t="e">
        <f t="shared" si="7"/>
        <v>#DIV/0!</v>
      </c>
      <c r="K253" s="87"/>
    </row>
    <row r="254" spans="1:11" ht="25.5">
      <c r="A254" s="85" t="s">
        <v>847</v>
      </c>
      <c r="B254" s="86" t="s">
        <v>62</v>
      </c>
      <c r="C254" s="86" t="s">
        <v>693</v>
      </c>
      <c r="D254" s="86" t="s">
        <v>78</v>
      </c>
      <c r="E254" s="86" t="s">
        <v>58</v>
      </c>
      <c r="F254" s="89">
        <v>37000</v>
      </c>
      <c r="G254" s="89">
        <v>1782880.97</v>
      </c>
      <c r="H254" s="89">
        <v>1547839.18</v>
      </c>
      <c r="I254" s="97">
        <f t="shared" si="6"/>
        <v>41.833491351351348</v>
      </c>
      <c r="J254" s="97">
        <f t="shared" si="7"/>
        <v>0.86816742454769702</v>
      </c>
      <c r="K254" s="87"/>
    </row>
    <row r="255" spans="1:11" ht="25.5">
      <c r="A255" s="85" t="s">
        <v>848</v>
      </c>
      <c r="B255" s="86" t="s">
        <v>62</v>
      </c>
      <c r="C255" s="86" t="s">
        <v>693</v>
      </c>
      <c r="D255" s="86" t="s">
        <v>533</v>
      </c>
      <c r="E255" s="86" t="s">
        <v>58</v>
      </c>
      <c r="F255" s="89">
        <v>0</v>
      </c>
      <c r="G255" s="89">
        <v>673433.07</v>
      </c>
      <c r="H255" s="89">
        <v>673343.57</v>
      </c>
      <c r="I255" s="97" t="e">
        <f t="shared" si="6"/>
        <v>#DIV/0!</v>
      </c>
      <c r="J255" s="97">
        <f t="shared" si="7"/>
        <v>0.99986709889373271</v>
      </c>
      <c r="K255" s="87"/>
    </row>
    <row r="256" spans="1:11" ht="38.25">
      <c r="A256" s="85" t="s">
        <v>725</v>
      </c>
      <c r="B256" s="86" t="s">
        <v>62</v>
      </c>
      <c r="C256" s="86" t="s">
        <v>693</v>
      </c>
      <c r="D256" s="86" t="s">
        <v>533</v>
      </c>
      <c r="E256" s="86" t="s">
        <v>89</v>
      </c>
      <c r="F256" s="89">
        <v>0</v>
      </c>
      <c r="G256" s="89">
        <v>673433.07</v>
      </c>
      <c r="H256" s="89">
        <v>673343.57</v>
      </c>
      <c r="I256" s="97" t="e">
        <f t="shared" si="6"/>
        <v>#DIV/0!</v>
      </c>
      <c r="J256" s="97">
        <f t="shared" si="7"/>
        <v>0.99986709889373271</v>
      </c>
      <c r="K256" s="87"/>
    </row>
    <row r="257" spans="1:11" ht="38.25">
      <c r="A257" s="85" t="s">
        <v>849</v>
      </c>
      <c r="B257" s="86" t="s">
        <v>62</v>
      </c>
      <c r="C257" s="86" t="s">
        <v>693</v>
      </c>
      <c r="D257" s="86" t="s">
        <v>532</v>
      </c>
      <c r="E257" s="86" t="s">
        <v>58</v>
      </c>
      <c r="F257" s="89">
        <v>0</v>
      </c>
      <c r="G257" s="89">
        <v>359960.25</v>
      </c>
      <c r="H257" s="89">
        <v>276219.25</v>
      </c>
      <c r="I257" s="97" t="e">
        <f t="shared" si="6"/>
        <v>#DIV/0!</v>
      </c>
      <c r="J257" s="97">
        <f t="shared" si="7"/>
        <v>0.76736042382457503</v>
      </c>
      <c r="K257" s="87"/>
    </row>
    <row r="258" spans="1:11" ht="38.25">
      <c r="A258" s="85" t="s">
        <v>725</v>
      </c>
      <c r="B258" s="86" t="s">
        <v>62</v>
      </c>
      <c r="C258" s="86" t="s">
        <v>693</v>
      </c>
      <c r="D258" s="86" t="s">
        <v>532</v>
      </c>
      <c r="E258" s="86" t="s">
        <v>89</v>
      </c>
      <c r="F258" s="89">
        <v>0</v>
      </c>
      <c r="G258" s="89">
        <v>359960.25</v>
      </c>
      <c r="H258" s="89">
        <v>276219.25</v>
      </c>
      <c r="I258" s="97" t="e">
        <f t="shared" si="6"/>
        <v>#DIV/0!</v>
      </c>
      <c r="J258" s="97">
        <f t="shared" si="7"/>
        <v>0.76736042382457503</v>
      </c>
      <c r="K258" s="87"/>
    </row>
    <row r="259" spans="1:11" ht="25.5">
      <c r="A259" s="85" t="s">
        <v>850</v>
      </c>
      <c r="B259" s="86" t="s">
        <v>62</v>
      </c>
      <c r="C259" s="86" t="s">
        <v>693</v>
      </c>
      <c r="D259" s="86" t="s">
        <v>316</v>
      </c>
      <c r="E259" s="86" t="s">
        <v>58</v>
      </c>
      <c r="F259" s="89">
        <v>2000</v>
      </c>
      <c r="G259" s="89">
        <v>507487.65</v>
      </c>
      <c r="H259" s="89">
        <v>489576.36</v>
      </c>
      <c r="I259" s="97">
        <f t="shared" si="6"/>
        <v>244.78817999999998</v>
      </c>
      <c r="J259" s="97">
        <f t="shared" si="7"/>
        <v>0.96470595885436816</v>
      </c>
      <c r="K259" s="87"/>
    </row>
    <row r="260" spans="1:11" ht="38.25">
      <c r="A260" s="85" t="s">
        <v>725</v>
      </c>
      <c r="B260" s="86" t="s">
        <v>62</v>
      </c>
      <c r="C260" s="86" t="s">
        <v>693</v>
      </c>
      <c r="D260" s="86" t="s">
        <v>316</v>
      </c>
      <c r="E260" s="86" t="s">
        <v>89</v>
      </c>
      <c r="F260" s="89">
        <v>2000</v>
      </c>
      <c r="G260" s="89">
        <v>277987.65000000002</v>
      </c>
      <c r="H260" s="89">
        <v>260076.36</v>
      </c>
      <c r="I260" s="97">
        <f t="shared" si="6"/>
        <v>130.03817999999998</v>
      </c>
      <c r="J260" s="97">
        <f t="shared" si="7"/>
        <v>0.93556803692538126</v>
      </c>
      <c r="K260" s="87"/>
    </row>
    <row r="261" spans="1:11" ht="25.5">
      <c r="A261" s="85" t="s">
        <v>727</v>
      </c>
      <c r="B261" s="86" t="s">
        <v>62</v>
      </c>
      <c r="C261" s="86" t="s">
        <v>693</v>
      </c>
      <c r="D261" s="86" t="s">
        <v>316</v>
      </c>
      <c r="E261" s="86" t="s">
        <v>99</v>
      </c>
      <c r="F261" s="89">
        <v>0</v>
      </c>
      <c r="G261" s="89">
        <v>229500</v>
      </c>
      <c r="H261" s="89">
        <v>229500</v>
      </c>
      <c r="I261" s="97" t="e">
        <f t="shared" si="6"/>
        <v>#DIV/0!</v>
      </c>
      <c r="J261" s="97">
        <f t="shared" si="7"/>
        <v>1</v>
      </c>
      <c r="K261" s="87"/>
    </row>
    <row r="262" spans="1:11" ht="25.5">
      <c r="A262" s="85" t="s">
        <v>851</v>
      </c>
      <c r="B262" s="86" t="s">
        <v>62</v>
      </c>
      <c r="C262" s="86" t="s">
        <v>693</v>
      </c>
      <c r="D262" s="86" t="s">
        <v>531</v>
      </c>
      <c r="E262" s="86" t="s">
        <v>58</v>
      </c>
      <c r="F262" s="89">
        <v>0</v>
      </c>
      <c r="G262" s="89">
        <v>200000</v>
      </c>
      <c r="H262" s="89">
        <v>68700</v>
      </c>
      <c r="I262" s="97" t="e">
        <f t="shared" si="6"/>
        <v>#DIV/0!</v>
      </c>
      <c r="J262" s="97">
        <f t="shared" si="7"/>
        <v>0.34350000000000003</v>
      </c>
      <c r="K262" s="87"/>
    </row>
    <row r="263" spans="1:11" ht="38.25">
      <c r="A263" s="85" t="s">
        <v>725</v>
      </c>
      <c r="B263" s="86" t="s">
        <v>62</v>
      </c>
      <c r="C263" s="86" t="s">
        <v>693</v>
      </c>
      <c r="D263" s="86" t="s">
        <v>531</v>
      </c>
      <c r="E263" s="86" t="s">
        <v>89</v>
      </c>
      <c r="F263" s="89">
        <v>0</v>
      </c>
      <c r="G263" s="89">
        <v>200000</v>
      </c>
      <c r="H263" s="89">
        <v>68700</v>
      </c>
      <c r="I263" s="97" t="e">
        <f t="shared" si="6"/>
        <v>#DIV/0!</v>
      </c>
      <c r="J263" s="97">
        <f t="shared" si="7"/>
        <v>0.34350000000000003</v>
      </c>
      <c r="K263" s="87"/>
    </row>
    <row r="264" spans="1:11" ht="38.25">
      <c r="A264" s="85" t="s">
        <v>852</v>
      </c>
      <c r="B264" s="86" t="s">
        <v>62</v>
      </c>
      <c r="C264" s="86" t="s">
        <v>693</v>
      </c>
      <c r="D264" s="86" t="s">
        <v>98</v>
      </c>
      <c r="E264" s="86" t="s">
        <v>58</v>
      </c>
      <c r="F264" s="89">
        <v>17000</v>
      </c>
      <c r="G264" s="89">
        <v>17000</v>
      </c>
      <c r="H264" s="89">
        <v>17000</v>
      </c>
      <c r="I264" s="97">
        <f t="shared" si="6"/>
        <v>1</v>
      </c>
      <c r="J264" s="97">
        <f t="shared" si="7"/>
        <v>1</v>
      </c>
      <c r="K264" s="87"/>
    </row>
    <row r="265" spans="1:11" ht="38.25">
      <c r="A265" s="85" t="s">
        <v>725</v>
      </c>
      <c r="B265" s="86" t="s">
        <v>62</v>
      </c>
      <c r="C265" s="86" t="s">
        <v>693</v>
      </c>
      <c r="D265" s="86" t="s">
        <v>98</v>
      </c>
      <c r="E265" s="86" t="s">
        <v>89</v>
      </c>
      <c r="F265" s="89">
        <v>17000</v>
      </c>
      <c r="G265" s="89">
        <v>17000</v>
      </c>
      <c r="H265" s="89">
        <v>17000</v>
      </c>
      <c r="I265" s="97">
        <f t="shared" si="6"/>
        <v>1</v>
      </c>
      <c r="J265" s="97">
        <f t="shared" si="7"/>
        <v>1</v>
      </c>
      <c r="K265" s="87"/>
    </row>
    <row r="266" spans="1:11" ht="25.5">
      <c r="A266" s="85" t="s">
        <v>853</v>
      </c>
      <c r="B266" s="86" t="s">
        <v>62</v>
      </c>
      <c r="C266" s="86" t="s">
        <v>693</v>
      </c>
      <c r="D266" s="86" t="s">
        <v>97</v>
      </c>
      <c r="E266" s="86" t="s">
        <v>58</v>
      </c>
      <c r="F266" s="89">
        <v>18000</v>
      </c>
      <c r="G266" s="89">
        <v>18000</v>
      </c>
      <c r="H266" s="89">
        <v>18000</v>
      </c>
      <c r="I266" s="97">
        <f t="shared" si="6"/>
        <v>1</v>
      </c>
      <c r="J266" s="97">
        <f t="shared" si="7"/>
        <v>1</v>
      </c>
      <c r="K266" s="87"/>
    </row>
    <row r="267" spans="1:11" ht="38.25">
      <c r="A267" s="85" t="s">
        <v>725</v>
      </c>
      <c r="B267" s="86" t="s">
        <v>62</v>
      </c>
      <c r="C267" s="86" t="s">
        <v>693</v>
      </c>
      <c r="D267" s="86" t="s">
        <v>97</v>
      </c>
      <c r="E267" s="86" t="s">
        <v>89</v>
      </c>
      <c r="F267" s="89">
        <v>18000</v>
      </c>
      <c r="G267" s="89">
        <v>18000</v>
      </c>
      <c r="H267" s="89">
        <v>18000</v>
      </c>
      <c r="I267" s="97">
        <f t="shared" si="6"/>
        <v>1</v>
      </c>
      <c r="J267" s="97">
        <f t="shared" si="7"/>
        <v>1</v>
      </c>
      <c r="K267" s="87"/>
    </row>
    <row r="268" spans="1:11" ht="51">
      <c r="A268" s="85" t="s">
        <v>854</v>
      </c>
      <c r="B268" s="86" t="s">
        <v>62</v>
      </c>
      <c r="C268" s="86" t="s">
        <v>693</v>
      </c>
      <c r="D268" s="86" t="s">
        <v>530</v>
      </c>
      <c r="E268" s="86" t="s">
        <v>58</v>
      </c>
      <c r="F268" s="89">
        <v>0</v>
      </c>
      <c r="G268" s="89">
        <v>2000</v>
      </c>
      <c r="H268" s="89">
        <v>2000</v>
      </c>
      <c r="I268" s="97" t="e">
        <f t="shared" si="6"/>
        <v>#DIV/0!</v>
      </c>
      <c r="J268" s="97">
        <f t="shared" si="7"/>
        <v>1</v>
      </c>
      <c r="K268" s="87"/>
    </row>
    <row r="269" spans="1:11" ht="38.25">
      <c r="A269" s="85" t="s">
        <v>725</v>
      </c>
      <c r="B269" s="86" t="s">
        <v>62</v>
      </c>
      <c r="C269" s="86" t="s">
        <v>693</v>
      </c>
      <c r="D269" s="86" t="s">
        <v>530</v>
      </c>
      <c r="E269" s="86" t="s">
        <v>89</v>
      </c>
      <c r="F269" s="89">
        <v>0</v>
      </c>
      <c r="G269" s="89">
        <v>2000</v>
      </c>
      <c r="H269" s="89">
        <v>2000</v>
      </c>
      <c r="I269" s="97" t="e">
        <f t="shared" si="6"/>
        <v>#DIV/0!</v>
      </c>
      <c r="J269" s="97">
        <f t="shared" si="7"/>
        <v>1</v>
      </c>
      <c r="K269" s="87"/>
    </row>
    <row r="270" spans="1:11" ht="25.5">
      <c r="A270" s="85" t="s">
        <v>855</v>
      </c>
      <c r="B270" s="86" t="s">
        <v>62</v>
      </c>
      <c r="C270" s="86" t="s">
        <v>693</v>
      </c>
      <c r="D270" s="86" t="s">
        <v>529</v>
      </c>
      <c r="E270" s="86" t="s">
        <v>58</v>
      </c>
      <c r="F270" s="89">
        <v>0</v>
      </c>
      <c r="G270" s="89">
        <v>5000</v>
      </c>
      <c r="H270" s="89">
        <v>3000</v>
      </c>
      <c r="I270" s="97" t="e">
        <f t="shared" si="6"/>
        <v>#DIV/0!</v>
      </c>
      <c r="J270" s="97">
        <f t="shared" si="7"/>
        <v>0.6</v>
      </c>
      <c r="K270" s="87"/>
    </row>
    <row r="271" spans="1:11" ht="25.5">
      <c r="A271" s="85" t="s">
        <v>727</v>
      </c>
      <c r="B271" s="86" t="s">
        <v>62</v>
      </c>
      <c r="C271" s="86" t="s">
        <v>693</v>
      </c>
      <c r="D271" s="86" t="s">
        <v>529</v>
      </c>
      <c r="E271" s="86" t="s">
        <v>99</v>
      </c>
      <c r="F271" s="89">
        <v>0</v>
      </c>
      <c r="G271" s="89">
        <v>5000</v>
      </c>
      <c r="H271" s="89">
        <v>3000</v>
      </c>
      <c r="I271" s="97" t="e">
        <f t="shared" si="6"/>
        <v>#DIV/0!</v>
      </c>
      <c r="J271" s="97">
        <f t="shared" si="7"/>
        <v>0.6</v>
      </c>
      <c r="K271" s="87"/>
    </row>
    <row r="272" spans="1:11">
      <c r="A272" s="85" t="s">
        <v>856</v>
      </c>
      <c r="B272" s="86" t="s">
        <v>62</v>
      </c>
      <c r="C272" s="86" t="s">
        <v>700</v>
      </c>
      <c r="D272" s="86" t="s">
        <v>78</v>
      </c>
      <c r="E272" s="86" t="s">
        <v>58</v>
      </c>
      <c r="F272" s="89">
        <v>1027545.46</v>
      </c>
      <c r="G272" s="89">
        <v>679451.34</v>
      </c>
      <c r="H272" s="89">
        <v>575669.64</v>
      </c>
      <c r="I272" s="97">
        <f t="shared" si="6"/>
        <v>0.56023763659079384</v>
      </c>
      <c r="J272" s="97">
        <f t="shared" si="7"/>
        <v>0.84725661148891107</v>
      </c>
      <c r="K272" s="87"/>
    </row>
    <row r="273" spans="1:11">
      <c r="A273" s="85" t="s">
        <v>857</v>
      </c>
      <c r="B273" s="86" t="s">
        <v>62</v>
      </c>
      <c r="C273" s="86" t="s">
        <v>701</v>
      </c>
      <c r="D273" s="86" t="s">
        <v>78</v>
      </c>
      <c r="E273" s="86" t="s">
        <v>58</v>
      </c>
      <c r="F273" s="89">
        <v>1027545.46</v>
      </c>
      <c r="G273" s="89">
        <v>679451.34</v>
      </c>
      <c r="H273" s="89">
        <v>575669.64</v>
      </c>
      <c r="I273" s="97">
        <f t="shared" ref="I273:I336" si="8">H273/F273</f>
        <v>0.56023763659079384</v>
      </c>
      <c r="J273" s="97">
        <f t="shared" ref="J273:J336" si="9">H273/G273</f>
        <v>0.84725661148891107</v>
      </c>
      <c r="K273" s="87"/>
    </row>
    <row r="274" spans="1:11" ht="153">
      <c r="A274" s="85" t="s">
        <v>858</v>
      </c>
      <c r="B274" s="86" t="s">
        <v>62</v>
      </c>
      <c r="C274" s="86" t="s">
        <v>701</v>
      </c>
      <c r="D274" s="86" t="s">
        <v>63</v>
      </c>
      <c r="E274" s="86" t="s">
        <v>58</v>
      </c>
      <c r="F274" s="89">
        <v>153000</v>
      </c>
      <c r="G274" s="89">
        <v>153000</v>
      </c>
      <c r="H274" s="89">
        <v>153000</v>
      </c>
      <c r="I274" s="97">
        <f t="shared" si="8"/>
        <v>1</v>
      </c>
      <c r="J274" s="97">
        <f t="shared" si="9"/>
        <v>1</v>
      </c>
      <c r="K274" s="87"/>
    </row>
    <row r="275" spans="1:11" ht="114.75">
      <c r="A275" s="85" t="s">
        <v>723</v>
      </c>
      <c r="B275" s="86" t="s">
        <v>62</v>
      </c>
      <c r="C275" s="86" t="s">
        <v>701</v>
      </c>
      <c r="D275" s="86" t="s">
        <v>63</v>
      </c>
      <c r="E275" s="86" t="s">
        <v>94</v>
      </c>
      <c r="F275" s="89">
        <v>150000</v>
      </c>
      <c r="G275" s="89">
        <v>112500</v>
      </c>
      <c r="H275" s="89">
        <v>112500</v>
      </c>
      <c r="I275" s="97">
        <f t="shared" si="8"/>
        <v>0.75</v>
      </c>
      <c r="J275" s="97">
        <f t="shared" si="9"/>
        <v>1</v>
      </c>
      <c r="K275" s="87"/>
    </row>
    <row r="276" spans="1:11" ht="38.25">
      <c r="A276" s="85" t="s">
        <v>725</v>
      </c>
      <c r="B276" s="86" t="s">
        <v>62</v>
      </c>
      <c r="C276" s="86" t="s">
        <v>701</v>
      </c>
      <c r="D276" s="86" t="s">
        <v>63</v>
      </c>
      <c r="E276" s="86" t="s">
        <v>89</v>
      </c>
      <c r="F276" s="89">
        <v>3000</v>
      </c>
      <c r="G276" s="89">
        <v>40500</v>
      </c>
      <c r="H276" s="89">
        <v>40500</v>
      </c>
      <c r="I276" s="97">
        <f t="shared" si="8"/>
        <v>13.5</v>
      </c>
      <c r="J276" s="97">
        <f t="shared" si="9"/>
        <v>1</v>
      </c>
      <c r="K276" s="87"/>
    </row>
    <row r="277" spans="1:11" ht="165.75">
      <c r="A277" s="85" t="s">
        <v>859</v>
      </c>
      <c r="B277" s="86" t="s">
        <v>62</v>
      </c>
      <c r="C277" s="86" t="s">
        <v>701</v>
      </c>
      <c r="D277" s="86" t="s">
        <v>56</v>
      </c>
      <c r="E277" s="86" t="s">
        <v>58</v>
      </c>
      <c r="F277" s="89">
        <v>1545.46</v>
      </c>
      <c r="G277" s="89">
        <v>1545.46</v>
      </c>
      <c r="H277" s="89">
        <v>1545.46</v>
      </c>
      <c r="I277" s="97">
        <f t="shared" si="8"/>
        <v>1</v>
      </c>
      <c r="J277" s="97">
        <f t="shared" si="9"/>
        <v>1</v>
      </c>
      <c r="K277" s="87"/>
    </row>
    <row r="278" spans="1:11" ht="38.25">
      <c r="A278" s="85" t="s">
        <v>725</v>
      </c>
      <c r="B278" s="86" t="s">
        <v>62</v>
      </c>
      <c r="C278" s="86" t="s">
        <v>701</v>
      </c>
      <c r="D278" s="86" t="s">
        <v>56</v>
      </c>
      <c r="E278" s="86" t="s">
        <v>89</v>
      </c>
      <c r="F278" s="89">
        <v>1545.46</v>
      </c>
      <c r="G278" s="89">
        <v>1545.46</v>
      </c>
      <c r="H278" s="89">
        <v>1545.46</v>
      </c>
      <c r="I278" s="97">
        <f t="shared" si="8"/>
        <v>1</v>
      </c>
      <c r="J278" s="97">
        <f t="shared" si="9"/>
        <v>1</v>
      </c>
      <c r="K278" s="87"/>
    </row>
    <row r="279" spans="1:11" ht="38.25">
      <c r="A279" s="85" t="s">
        <v>860</v>
      </c>
      <c r="B279" s="86" t="s">
        <v>62</v>
      </c>
      <c r="C279" s="86" t="s">
        <v>701</v>
      </c>
      <c r="D279" s="86" t="s">
        <v>95</v>
      </c>
      <c r="E279" s="86" t="s">
        <v>58</v>
      </c>
      <c r="F279" s="89">
        <v>873000</v>
      </c>
      <c r="G279" s="89">
        <v>524905.88</v>
      </c>
      <c r="H279" s="89">
        <v>421124.18</v>
      </c>
      <c r="I279" s="97">
        <f t="shared" si="8"/>
        <v>0.48238737686139749</v>
      </c>
      <c r="J279" s="97">
        <f t="shared" si="9"/>
        <v>0.80228512585913492</v>
      </c>
      <c r="K279" s="87"/>
    </row>
    <row r="280" spans="1:11" ht="114.75">
      <c r="A280" s="85" t="s">
        <v>723</v>
      </c>
      <c r="B280" s="86" t="s">
        <v>62</v>
      </c>
      <c r="C280" s="86" t="s">
        <v>701</v>
      </c>
      <c r="D280" s="86" t="s">
        <v>95</v>
      </c>
      <c r="E280" s="86" t="s">
        <v>94</v>
      </c>
      <c r="F280" s="89">
        <v>873000</v>
      </c>
      <c r="G280" s="89">
        <v>154905.88</v>
      </c>
      <c r="H280" s="89">
        <v>119100</v>
      </c>
      <c r="I280" s="97">
        <f t="shared" si="8"/>
        <v>0.13642611683848796</v>
      </c>
      <c r="J280" s="97">
        <f t="shared" si="9"/>
        <v>0.76885396474297807</v>
      </c>
      <c r="K280" s="87"/>
    </row>
    <row r="281" spans="1:11" ht="38.25">
      <c r="A281" s="85" t="s">
        <v>725</v>
      </c>
      <c r="B281" s="86" t="s">
        <v>62</v>
      </c>
      <c r="C281" s="86" t="s">
        <v>701</v>
      </c>
      <c r="D281" s="86" t="s">
        <v>95</v>
      </c>
      <c r="E281" s="86" t="s">
        <v>89</v>
      </c>
      <c r="F281" s="89">
        <v>0</v>
      </c>
      <c r="G281" s="89">
        <v>370000</v>
      </c>
      <c r="H281" s="89">
        <v>302024.18</v>
      </c>
      <c r="I281" s="97" t="e">
        <f t="shared" si="8"/>
        <v>#DIV/0!</v>
      </c>
      <c r="J281" s="97">
        <f t="shared" si="9"/>
        <v>0.81628156756756753</v>
      </c>
      <c r="K281" s="87"/>
    </row>
    <row r="282" spans="1:11" ht="25.5">
      <c r="A282" s="85" t="s">
        <v>861</v>
      </c>
      <c r="B282" s="86" t="s">
        <v>62</v>
      </c>
      <c r="C282" s="86" t="s">
        <v>703</v>
      </c>
      <c r="D282" s="86" t="s">
        <v>78</v>
      </c>
      <c r="E282" s="86" t="s">
        <v>58</v>
      </c>
      <c r="F282" s="89">
        <v>0</v>
      </c>
      <c r="G282" s="89">
        <v>300000</v>
      </c>
      <c r="H282" s="89">
        <v>275455.74</v>
      </c>
      <c r="I282" s="97" t="e">
        <f t="shared" si="8"/>
        <v>#DIV/0!</v>
      </c>
      <c r="J282" s="97">
        <f t="shared" si="9"/>
        <v>0.91818579999999994</v>
      </c>
      <c r="K282" s="87"/>
    </row>
    <row r="283" spans="1:11" ht="25.5">
      <c r="A283" s="85" t="s">
        <v>862</v>
      </c>
      <c r="B283" s="86" t="s">
        <v>62</v>
      </c>
      <c r="C283" s="86" t="s">
        <v>705</v>
      </c>
      <c r="D283" s="86" t="s">
        <v>78</v>
      </c>
      <c r="E283" s="86" t="s">
        <v>58</v>
      </c>
      <c r="F283" s="89">
        <v>0</v>
      </c>
      <c r="G283" s="89">
        <v>300000</v>
      </c>
      <c r="H283" s="89">
        <v>275455.74</v>
      </c>
      <c r="I283" s="97" t="e">
        <f t="shared" si="8"/>
        <v>#DIV/0!</v>
      </c>
      <c r="J283" s="97">
        <f t="shared" si="9"/>
        <v>0.91818579999999994</v>
      </c>
      <c r="K283" s="87"/>
    </row>
    <row r="284" spans="1:11" ht="102">
      <c r="A284" s="85" t="s">
        <v>863</v>
      </c>
      <c r="B284" s="86" t="s">
        <v>62</v>
      </c>
      <c r="C284" s="86" t="s">
        <v>705</v>
      </c>
      <c r="D284" s="86" t="s">
        <v>528</v>
      </c>
      <c r="E284" s="86" t="s">
        <v>58</v>
      </c>
      <c r="F284" s="89">
        <v>0</v>
      </c>
      <c r="G284" s="89">
        <v>300000</v>
      </c>
      <c r="H284" s="89">
        <v>275455.74</v>
      </c>
      <c r="I284" s="97" t="e">
        <f t="shared" si="8"/>
        <v>#DIV/0!</v>
      </c>
      <c r="J284" s="97">
        <f t="shared" si="9"/>
        <v>0.91818579999999994</v>
      </c>
      <c r="K284" s="87"/>
    </row>
    <row r="285" spans="1:11" ht="51">
      <c r="A285" s="85" t="s">
        <v>864</v>
      </c>
      <c r="B285" s="86" t="s">
        <v>62</v>
      </c>
      <c r="C285" s="86" t="s">
        <v>705</v>
      </c>
      <c r="D285" s="86" t="s">
        <v>528</v>
      </c>
      <c r="E285" s="86" t="s">
        <v>76</v>
      </c>
      <c r="F285" s="89">
        <v>0</v>
      </c>
      <c r="G285" s="89">
        <v>300000</v>
      </c>
      <c r="H285" s="89">
        <v>275455.74</v>
      </c>
      <c r="I285" s="97" t="e">
        <f t="shared" si="8"/>
        <v>#DIV/0!</v>
      </c>
      <c r="J285" s="97">
        <f t="shared" si="9"/>
        <v>0.91818579999999994</v>
      </c>
      <c r="K285" s="87"/>
    </row>
    <row r="286" spans="1:11" ht="38.25">
      <c r="A286" s="85" t="s">
        <v>865</v>
      </c>
      <c r="B286" s="86" t="s">
        <v>61</v>
      </c>
      <c r="C286" s="86" t="s">
        <v>719</v>
      </c>
      <c r="D286" s="86" t="s">
        <v>78</v>
      </c>
      <c r="E286" s="86" t="s">
        <v>58</v>
      </c>
      <c r="F286" s="89">
        <v>141370504.03</v>
      </c>
      <c r="G286" s="89">
        <v>162669823.97</v>
      </c>
      <c r="H286" s="89">
        <v>158795743.69</v>
      </c>
      <c r="I286" s="97">
        <f t="shared" si="8"/>
        <v>1.1232593728059583</v>
      </c>
      <c r="J286" s="97">
        <f t="shared" si="9"/>
        <v>0.97618439495751552</v>
      </c>
      <c r="K286" s="87"/>
    </row>
    <row r="287" spans="1:11" ht="25.5">
      <c r="A287" s="85" t="s">
        <v>720</v>
      </c>
      <c r="B287" s="86" t="s">
        <v>61</v>
      </c>
      <c r="C287" s="86" t="s">
        <v>598</v>
      </c>
      <c r="D287" s="86" t="s">
        <v>78</v>
      </c>
      <c r="E287" s="86" t="s">
        <v>58</v>
      </c>
      <c r="F287" s="89">
        <v>3080822.22</v>
      </c>
      <c r="G287" s="89">
        <v>4290730.1100000003</v>
      </c>
      <c r="H287" s="89">
        <v>4287112.17</v>
      </c>
      <c r="I287" s="97">
        <f t="shared" si="8"/>
        <v>1.3915480556356152</v>
      </c>
      <c r="J287" s="97">
        <f t="shared" si="9"/>
        <v>0.9991568008457189</v>
      </c>
      <c r="K287" s="87"/>
    </row>
    <row r="288" spans="1:11" ht="63.75">
      <c r="A288" s="85" t="s">
        <v>866</v>
      </c>
      <c r="B288" s="86" t="s">
        <v>61</v>
      </c>
      <c r="C288" s="86" t="s">
        <v>605</v>
      </c>
      <c r="D288" s="86" t="s">
        <v>78</v>
      </c>
      <c r="E288" s="86" t="s">
        <v>58</v>
      </c>
      <c r="F288" s="89">
        <v>2731000</v>
      </c>
      <c r="G288" s="89">
        <v>4290730.1100000003</v>
      </c>
      <c r="H288" s="89">
        <v>4287112.17</v>
      </c>
      <c r="I288" s="97">
        <f t="shared" si="8"/>
        <v>1.5697957414866348</v>
      </c>
      <c r="J288" s="97">
        <f t="shared" si="9"/>
        <v>0.9991568008457189</v>
      </c>
      <c r="K288" s="87"/>
    </row>
    <row r="289" spans="1:11" ht="38.25">
      <c r="A289" s="85" t="s">
        <v>722</v>
      </c>
      <c r="B289" s="86" t="s">
        <v>61</v>
      </c>
      <c r="C289" s="86" t="s">
        <v>605</v>
      </c>
      <c r="D289" s="86" t="s">
        <v>92</v>
      </c>
      <c r="E289" s="86" t="s">
        <v>58</v>
      </c>
      <c r="F289" s="89">
        <v>2731000</v>
      </c>
      <c r="G289" s="89">
        <v>4275757.1100000003</v>
      </c>
      <c r="H289" s="89">
        <v>4272139.17</v>
      </c>
      <c r="I289" s="97">
        <f t="shared" si="8"/>
        <v>1.5643131343830099</v>
      </c>
      <c r="J289" s="97">
        <f t="shared" si="9"/>
        <v>0.99915384810059982</v>
      </c>
      <c r="K289" s="87"/>
    </row>
    <row r="290" spans="1:11" ht="114.75">
      <c r="A290" s="85" t="s">
        <v>723</v>
      </c>
      <c r="B290" s="86" t="s">
        <v>61</v>
      </c>
      <c r="C290" s="86" t="s">
        <v>605</v>
      </c>
      <c r="D290" s="86" t="s">
        <v>92</v>
      </c>
      <c r="E290" s="86" t="s">
        <v>94</v>
      </c>
      <c r="F290" s="89">
        <v>2352100</v>
      </c>
      <c r="G290" s="89">
        <v>4055125.97</v>
      </c>
      <c r="H290" s="89">
        <v>4055125.97</v>
      </c>
      <c r="I290" s="97">
        <f t="shared" si="8"/>
        <v>1.7240448832957784</v>
      </c>
      <c r="J290" s="97">
        <f t="shared" si="9"/>
        <v>1</v>
      </c>
      <c r="K290" s="87"/>
    </row>
    <row r="291" spans="1:11" ht="38.25">
      <c r="A291" s="85" t="s">
        <v>725</v>
      </c>
      <c r="B291" s="86" t="s">
        <v>61</v>
      </c>
      <c r="C291" s="86" t="s">
        <v>605</v>
      </c>
      <c r="D291" s="86" t="s">
        <v>92</v>
      </c>
      <c r="E291" s="86" t="s">
        <v>89</v>
      </c>
      <c r="F291" s="89">
        <v>378900</v>
      </c>
      <c r="G291" s="89">
        <v>220247.22</v>
      </c>
      <c r="H291" s="89">
        <v>216629.39</v>
      </c>
      <c r="I291" s="97">
        <f t="shared" si="8"/>
        <v>0.57173235682238066</v>
      </c>
      <c r="J291" s="97">
        <f t="shared" si="9"/>
        <v>0.98357377677684199</v>
      </c>
      <c r="K291" s="87"/>
    </row>
    <row r="292" spans="1:11" ht="25.5">
      <c r="A292" s="85" t="s">
        <v>728</v>
      </c>
      <c r="B292" s="86" t="s">
        <v>61</v>
      </c>
      <c r="C292" s="86" t="s">
        <v>605</v>
      </c>
      <c r="D292" s="86" t="s">
        <v>92</v>
      </c>
      <c r="E292" s="86" t="s">
        <v>93</v>
      </c>
      <c r="F292" s="89">
        <v>0</v>
      </c>
      <c r="G292" s="89">
        <v>383.92</v>
      </c>
      <c r="H292" s="89">
        <v>383.81</v>
      </c>
      <c r="I292" s="97" t="e">
        <f t="shared" si="8"/>
        <v>#DIV/0!</v>
      </c>
      <c r="J292" s="97">
        <f t="shared" si="9"/>
        <v>0.99971348197541154</v>
      </c>
      <c r="K292" s="87"/>
    </row>
    <row r="293" spans="1:11" ht="51">
      <c r="A293" s="85" t="s">
        <v>729</v>
      </c>
      <c r="B293" s="86" t="s">
        <v>61</v>
      </c>
      <c r="C293" s="86" t="s">
        <v>605</v>
      </c>
      <c r="D293" s="86" t="s">
        <v>592</v>
      </c>
      <c r="E293" s="86" t="s">
        <v>58</v>
      </c>
      <c r="F293" s="89">
        <v>0</v>
      </c>
      <c r="G293" s="89">
        <v>14973</v>
      </c>
      <c r="H293" s="89">
        <v>14973</v>
      </c>
      <c r="I293" s="97" t="e">
        <f t="shared" si="8"/>
        <v>#DIV/0!</v>
      </c>
      <c r="J293" s="97">
        <f t="shared" si="9"/>
        <v>1</v>
      </c>
      <c r="K293" s="87"/>
    </row>
    <row r="294" spans="1:11" ht="114.75">
      <c r="A294" s="85" t="s">
        <v>723</v>
      </c>
      <c r="B294" s="86" t="s">
        <v>61</v>
      </c>
      <c r="C294" s="86" t="s">
        <v>605</v>
      </c>
      <c r="D294" s="86" t="s">
        <v>592</v>
      </c>
      <c r="E294" s="86" t="s">
        <v>94</v>
      </c>
      <c r="F294" s="89">
        <v>0</v>
      </c>
      <c r="G294" s="89">
        <v>14973</v>
      </c>
      <c r="H294" s="89">
        <v>14973</v>
      </c>
      <c r="I294" s="97" t="e">
        <f t="shared" si="8"/>
        <v>#DIV/0!</v>
      </c>
      <c r="J294" s="97">
        <f t="shared" si="9"/>
        <v>1</v>
      </c>
      <c r="K294" s="87"/>
    </row>
    <row r="295" spans="1:11" ht="25.5">
      <c r="A295" s="85" t="s">
        <v>732</v>
      </c>
      <c r="B295" s="86" t="s">
        <v>61</v>
      </c>
      <c r="C295" s="86" t="s">
        <v>606</v>
      </c>
      <c r="D295" s="86" t="s">
        <v>78</v>
      </c>
      <c r="E295" s="86" t="s">
        <v>58</v>
      </c>
      <c r="F295" s="89">
        <v>349822.22</v>
      </c>
      <c r="G295" s="89">
        <v>0</v>
      </c>
      <c r="H295" s="89">
        <v>0</v>
      </c>
      <c r="I295" s="97">
        <f t="shared" si="8"/>
        <v>0</v>
      </c>
      <c r="J295" s="97" t="e">
        <f t="shared" si="9"/>
        <v>#DIV/0!</v>
      </c>
      <c r="K295" s="87"/>
    </row>
    <row r="296" spans="1:11" ht="51">
      <c r="A296" s="85" t="s">
        <v>867</v>
      </c>
      <c r="B296" s="86" t="s">
        <v>61</v>
      </c>
      <c r="C296" s="86" t="s">
        <v>606</v>
      </c>
      <c r="D296" s="86" t="s">
        <v>91</v>
      </c>
      <c r="E296" s="86" t="s">
        <v>58</v>
      </c>
      <c r="F296" s="89">
        <v>349822.22</v>
      </c>
      <c r="G296" s="89">
        <v>0</v>
      </c>
      <c r="H296" s="89">
        <v>0</v>
      </c>
      <c r="I296" s="97">
        <f t="shared" si="8"/>
        <v>0</v>
      </c>
      <c r="J296" s="97" t="e">
        <f t="shared" si="9"/>
        <v>#DIV/0!</v>
      </c>
      <c r="K296" s="87"/>
    </row>
    <row r="297" spans="1:11" ht="38.25">
      <c r="A297" s="85" t="s">
        <v>725</v>
      </c>
      <c r="B297" s="86" t="s">
        <v>61</v>
      </c>
      <c r="C297" s="86" t="s">
        <v>606</v>
      </c>
      <c r="D297" s="86" t="s">
        <v>91</v>
      </c>
      <c r="E297" s="86" t="s">
        <v>89</v>
      </c>
      <c r="F297" s="89">
        <v>349822.22</v>
      </c>
      <c r="G297" s="89">
        <v>0</v>
      </c>
      <c r="H297" s="89">
        <v>0</v>
      </c>
      <c r="I297" s="97">
        <f t="shared" si="8"/>
        <v>0</v>
      </c>
      <c r="J297" s="97" t="e">
        <f t="shared" si="9"/>
        <v>#DIV/0!</v>
      </c>
      <c r="K297" s="87"/>
    </row>
    <row r="298" spans="1:11">
      <c r="A298" s="85" t="s">
        <v>754</v>
      </c>
      <c r="B298" s="86" t="s">
        <v>61</v>
      </c>
      <c r="C298" s="86" t="s">
        <v>615</v>
      </c>
      <c r="D298" s="86" t="s">
        <v>78</v>
      </c>
      <c r="E298" s="86" t="s">
        <v>58</v>
      </c>
      <c r="F298" s="89">
        <v>70000</v>
      </c>
      <c r="G298" s="89">
        <v>72701</v>
      </c>
      <c r="H298" s="89">
        <v>72039.95</v>
      </c>
      <c r="I298" s="97">
        <f t="shared" si="8"/>
        <v>1.0291421428571428</v>
      </c>
      <c r="J298" s="97">
        <f t="shared" si="9"/>
        <v>0.9909072777540886</v>
      </c>
      <c r="K298" s="87"/>
    </row>
    <row r="299" spans="1:11">
      <c r="A299" s="85" t="s">
        <v>868</v>
      </c>
      <c r="B299" s="86" t="s">
        <v>61</v>
      </c>
      <c r="C299" s="86" t="s">
        <v>616</v>
      </c>
      <c r="D299" s="86" t="s">
        <v>78</v>
      </c>
      <c r="E299" s="86" t="s">
        <v>58</v>
      </c>
      <c r="F299" s="89">
        <v>70000</v>
      </c>
      <c r="G299" s="89">
        <v>55701</v>
      </c>
      <c r="H299" s="89">
        <v>55701</v>
      </c>
      <c r="I299" s="97">
        <f t="shared" si="8"/>
        <v>0.79572857142857145</v>
      </c>
      <c r="J299" s="97">
        <f t="shared" si="9"/>
        <v>1</v>
      </c>
      <c r="K299" s="87"/>
    </row>
    <row r="300" spans="1:11" ht="25.5">
      <c r="A300" s="85" t="s">
        <v>869</v>
      </c>
      <c r="B300" s="86" t="s">
        <v>61</v>
      </c>
      <c r="C300" s="86" t="s">
        <v>616</v>
      </c>
      <c r="D300" s="86" t="s">
        <v>315</v>
      </c>
      <c r="E300" s="86" t="s">
        <v>58</v>
      </c>
      <c r="F300" s="89">
        <v>70000</v>
      </c>
      <c r="G300" s="89">
        <v>55701</v>
      </c>
      <c r="H300" s="89">
        <v>55701</v>
      </c>
      <c r="I300" s="97">
        <f t="shared" si="8"/>
        <v>0.79572857142857145</v>
      </c>
      <c r="J300" s="97">
        <f t="shared" si="9"/>
        <v>1</v>
      </c>
      <c r="K300" s="87"/>
    </row>
    <row r="301" spans="1:11" ht="51">
      <c r="A301" s="85" t="s">
        <v>864</v>
      </c>
      <c r="B301" s="86" t="s">
        <v>61</v>
      </c>
      <c r="C301" s="86" t="s">
        <v>616</v>
      </c>
      <c r="D301" s="86" t="s">
        <v>315</v>
      </c>
      <c r="E301" s="86" t="s">
        <v>76</v>
      </c>
      <c r="F301" s="89">
        <v>70000</v>
      </c>
      <c r="G301" s="89">
        <v>55701</v>
      </c>
      <c r="H301" s="89">
        <v>55701</v>
      </c>
      <c r="I301" s="97">
        <f t="shared" si="8"/>
        <v>0.79572857142857145</v>
      </c>
      <c r="J301" s="97">
        <f t="shared" si="9"/>
        <v>1</v>
      </c>
      <c r="K301" s="87"/>
    </row>
    <row r="302" spans="1:11" ht="25.5">
      <c r="A302" s="85" t="s">
        <v>769</v>
      </c>
      <c r="B302" s="86" t="s">
        <v>61</v>
      </c>
      <c r="C302" s="86" t="s">
        <v>622</v>
      </c>
      <c r="D302" s="86" t="s">
        <v>78</v>
      </c>
      <c r="E302" s="86" t="s">
        <v>58</v>
      </c>
      <c r="F302" s="89">
        <v>0</v>
      </c>
      <c r="G302" s="89">
        <v>17000</v>
      </c>
      <c r="H302" s="89">
        <v>16338.95</v>
      </c>
      <c r="I302" s="97" t="e">
        <f t="shared" si="8"/>
        <v>#DIV/0!</v>
      </c>
      <c r="J302" s="97">
        <f t="shared" si="9"/>
        <v>0.96111470588235304</v>
      </c>
      <c r="K302" s="87"/>
    </row>
    <row r="303" spans="1:11" ht="89.25">
      <c r="A303" s="85" t="s">
        <v>774</v>
      </c>
      <c r="B303" s="86" t="s">
        <v>61</v>
      </c>
      <c r="C303" s="86" t="s">
        <v>622</v>
      </c>
      <c r="D303" s="86" t="s">
        <v>587</v>
      </c>
      <c r="E303" s="86" t="s">
        <v>58</v>
      </c>
      <c r="F303" s="89">
        <v>0</v>
      </c>
      <c r="G303" s="89">
        <v>17000</v>
      </c>
      <c r="H303" s="89">
        <v>16338.95</v>
      </c>
      <c r="I303" s="97" t="e">
        <f t="shared" si="8"/>
        <v>#DIV/0!</v>
      </c>
      <c r="J303" s="97">
        <f t="shared" si="9"/>
        <v>0.96111470588235304</v>
      </c>
      <c r="K303" s="87"/>
    </row>
    <row r="304" spans="1:11" ht="51">
      <c r="A304" s="85" t="s">
        <v>864</v>
      </c>
      <c r="B304" s="86" t="s">
        <v>61</v>
      </c>
      <c r="C304" s="86" t="s">
        <v>622</v>
      </c>
      <c r="D304" s="86" t="s">
        <v>587</v>
      </c>
      <c r="E304" s="86" t="s">
        <v>76</v>
      </c>
      <c r="F304" s="89">
        <v>0</v>
      </c>
      <c r="G304" s="89">
        <v>17000</v>
      </c>
      <c r="H304" s="89">
        <v>16338.95</v>
      </c>
      <c r="I304" s="97" t="e">
        <f t="shared" si="8"/>
        <v>#DIV/0!</v>
      </c>
      <c r="J304" s="97">
        <f t="shared" si="9"/>
        <v>0.96111470588235304</v>
      </c>
      <c r="K304" s="87"/>
    </row>
    <row r="305" spans="1:11">
      <c r="A305" s="85" t="s">
        <v>834</v>
      </c>
      <c r="B305" s="86" t="s">
        <v>61</v>
      </c>
      <c r="C305" s="86" t="s">
        <v>664</v>
      </c>
      <c r="D305" s="86" t="s">
        <v>78</v>
      </c>
      <c r="E305" s="86" t="s">
        <v>58</v>
      </c>
      <c r="F305" s="89">
        <v>118581146.45999999</v>
      </c>
      <c r="G305" s="89">
        <v>129326666.66</v>
      </c>
      <c r="H305" s="89">
        <v>129075003.14</v>
      </c>
      <c r="I305" s="97">
        <f t="shared" si="8"/>
        <v>1.0884951528406737</v>
      </c>
      <c r="J305" s="97">
        <f t="shared" si="9"/>
        <v>0.99805404773431905</v>
      </c>
      <c r="K305" s="87"/>
    </row>
    <row r="306" spans="1:11">
      <c r="A306" s="85" t="s">
        <v>870</v>
      </c>
      <c r="B306" s="86" t="s">
        <v>61</v>
      </c>
      <c r="C306" s="86" t="s">
        <v>665</v>
      </c>
      <c r="D306" s="86" t="s">
        <v>78</v>
      </c>
      <c r="E306" s="86" t="s">
        <v>58</v>
      </c>
      <c r="F306" s="89">
        <v>29496500</v>
      </c>
      <c r="G306" s="89">
        <v>31807000</v>
      </c>
      <c r="H306" s="89">
        <v>31782000</v>
      </c>
      <c r="I306" s="97">
        <f t="shared" si="8"/>
        <v>1.0774837692607597</v>
      </c>
      <c r="J306" s="97">
        <f t="shared" si="9"/>
        <v>0.99921400949476535</v>
      </c>
      <c r="K306" s="87"/>
    </row>
    <row r="307" spans="1:11" ht="38.25">
      <c r="A307" s="85" t="s">
        <v>871</v>
      </c>
      <c r="B307" s="86" t="s">
        <v>61</v>
      </c>
      <c r="C307" s="86" t="s">
        <v>665</v>
      </c>
      <c r="D307" s="86" t="s">
        <v>75</v>
      </c>
      <c r="E307" s="86" t="s">
        <v>58</v>
      </c>
      <c r="F307" s="89">
        <v>13644000</v>
      </c>
      <c r="G307" s="89">
        <v>16189000</v>
      </c>
      <c r="H307" s="89">
        <v>16189000</v>
      </c>
      <c r="I307" s="97">
        <f t="shared" si="8"/>
        <v>1.1865288771621225</v>
      </c>
      <c r="J307" s="97">
        <f t="shared" si="9"/>
        <v>1</v>
      </c>
      <c r="K307" s="87"/>
    </row>
    <row r="308" spans="1:11" ht="51">
      <c r="A308" s="85" t="s">
        <v>864</v>
      </c>
      <c r="B308" s="86" t="s">
        <v>61</v>
      </c>
      <c r="C308" s="86" t="s">
        <v>665</v>
      </c>
      <c r="D308" s="86" t="s">
        <v>75</v>
      </c>
      <c r="E308" s="86" t="s">
        <v>76</v>
      </c>
      <c r="F308" s="89">
        <v>13644000</v>
      </c>
      <c r="G308" s="89">
        <v>16189000</v>
      </c>
      <c r="H308" s="89">
        <v>16189000</v>
      </c>
      <c r="I308" s="97">
        <f t="shared" si="8"/>
        <v>1.1865288771621225</v>
      </c>
      <c r="J308" s="97">
        <f t="shared" si="9"/>
        <v>1</v>
      </c>
      <c r="K308" s="87"/>
    </row>
    <row r="309" spans="1:11" ht="165.75">
      <c r="A309" s="85" t="s">
        <v>872</v>
      </c>
      <c r="B309" s="86" t="s">
        <v>61</v>
      </c>
      <c r="C309" s="86" t="s">
        <v>665</v>
      </c>
      <c r="D309" s="86" t="s">
        <v>295</v>
      </c>
      <c r="E309" s="86" t="s">
        <v>58</v>
      </c>
      <c r="F309" s="89">
        <v>222000</v>
      </c>
      <c r="G309" s="89">
        <v>367000</v>
      </c>
      <c r="H309" s="89">
        <v>342000</v>
      </c>
      <c r="I309" s="97">
        <f t="shared" si="8"/>
        <v>1.5405405405405406</v>
      </c>
      <c r="J309" s="97">
        <f t="shared" si="9"/>
        <v>0.93188010899182561</v>
      </c>
      <c r="K309" s="87"/>
    </row>
    <row r="310" spans="1:11" ht="51">
      <c r="A310" s="85" t="s">
        <v>864</v>
      </c>
      <c r="B310" s="86" t="s">
        <v>61</v>
      </c>
      <c r="C310" s="86" t="s">
        <v>665</v>
      </c>
      <c r="D310" s="86" t="s">
        <v>295</v>
      </c>
      <c r="E310" s="86" t="s">
        <v>76</v>
      </c>
      <c r="F310" s="89">
        <v>222000</v>
      </c>
      <c r="G310" s="89">
        <v>367000</v>
      </c>
      <c r="H310" s="89">
        <v>342000</v>
      </c>
      <c r="I310" s="97">
        <f t="shared" si="8"/>
        <v>1.5405405405405406</v>
      </c>
      <c r="J310" s="97">
        <f t="shared" si="9"/>
        <v>0.93188010899182561</v>
      </c>
      <c r="K310" s="87"/>
    </row>
    <row r="311" spans="1:11" ht="127.5">
      <c r="A311" s="85" t="s">
        <v>873</v>
      </c>
      <c r="B311" s="86" t="s">
        <v>61</v>
      </c>
      <c r="C311" s="86" t="s">
        <v>665</v>
      </c>
      <c r="D311" s="86" t="s">
        <v>403</v>
      </c>
      <c r="E311" s="86" t="s">
        <v>58</v>
      </c>
      <c r="F311" s="89">
        <v>791000</v>
      </c>
      <c r="G311" s="89">
        <v>0</v>
      </c>
      <c r="H311" s="89">
        <v>0</v>
      </c>
      <c r="I311" s="97">
        <f t="shared" si="8"/>
        <v>0</v>
      </c>
      <c r="J311" s="97" t="e">
        <f t="shared" si="9"/>
        <v>#DIV/0!</v>
      </c>
      <c r="K311" s="87"/>
    </row>
    <row r="312" spans="1:11" ht="51">
      <c r="A312" s="85" t="s">
        <v>864</v>
      </c>
      <c r="B312" s="86" t="s">
        <v>61</v>
      </c>
      <c r="C312" s="86" t="s">
        <v>665</v>
      </c>
      <c r="D312" s="86" t="s">
        <v>403</v>
      </c>
      <c r="E312" s="86" t="s">
        <v>76</v>
      </c>
      <c r="F312" s="89">
        <v>791000</v>
      </c>
      <c r="G312" s="89">
        <v>0</v>
      </c>
      <c r="H312" s="89">
        <v>0</v>
      </c>
      <c r="I312" s="97">
        <f t="shared" si="8"/>
        <v>0</v>
      </c>
      <c r="J312" s="97" t="e">
        <f t="shared" si="9"/>
        <v>#DIV/0!</v>
      </c>
      <c r="K312" s="87"/>
    </row>
    <row r="313" spans="1:11" ht="89.25">
      <c r="A313" s="85" t="s">
        <v>837</v>
      </c>
      <c r="B313" s="86" t="s">
        <v>61</v>
      </c>
      <c r="C313" s="86" t="s">
        <v>665</v>
      </c>
      <c r="D313" s="86" t="s">
        <v>404</v>
      </c>
      <c r="E313" s="86" t="s">
        <v>58</v>
      </c>
      <c r="F313" s="89">
        <v>14476000</v>
      </c>
      <c r="G313" s="89">
        <v>15004000</v>
      </c>
      <c r="H313" s="89">
        <v>15004000</v>
      </c>
      <c r="I313" s="97">
        <f t="shared" si="8"/>
        <v>1.0364741641337385</v>
      </c>
      <c r="J313" s="97">
        <f t="shared" si="9"/>
        <v>1</v>
      </c>
      <c r="K313" s="87"/>
    </row>
    <row r="314" spans="1:11" ht="51">
      <c r="A314" s="85" t="s">
        <v>864</v>
      </c>
      <c r="B314" s="86" t="s">
        <v>61</v>
      </c>
      <c r="C314" s="86" t="s">
        <v>665</v>
      </c>
      <c r="D314" s="86" t="s">
        <v>404</v>
      </c>
      <c r="E314" s="86" t="s">
        <v>76</v>
      </c>
      <c r="F314" s="89">
        <v>14476000</v>
      </c>
      <c r="G314" s="89">
        <v>15004000</v>
      </c>
      <c r="H314" s="89">
        <v>15004000</v>
      </c>
      <c r="I314" s="97">
        <f t="shared" si="8"/>
        <v>1.0364741641337385</v>
      </c>
      <c r="J314" s="97">
        <f t="shared" si="9"/>
        <v>1</v>
      </c>
      <c r="K314" s="87"/>
    </row>
    <row r="315" spans="1:11" ht="114.75">
      <c r="A315" s="85" t="s">
        <v>874</v>
      </c>
      <c r="B315" s="86" t="s">
        <v>61</v>
      </c>
      <c r="C315" s="86" t="s">
        <v>665</v>
      </c>
      <c r="D315" s="86" t="s">
        <v>405</v>
      </c>
      <c r="E315" s="86" t="s">
        <v>58</v>
      </c>
      <c r="F315" s="89">
        <v>100000</v>
      </c>
      <c r="G315" s="89">
        <v>0</v>
      </c>
      <c r="H315" s="89">
        <v>0</v>
      </c>
      <c r="I315" s="97">
        <f t="shared" si="8"/>
        <v>0</v>
      </c>
      <c r="J315" s="97" t="e">
        <f t="shared" si="9"/>
        <v>#DIV/0!</v>
      </c>
      <c r="K315" s="87"/>
    </row>
    <row r="316" spans="1:11" ht="51">
      <c r="A316" s="85" t="s">
        <v>864</v>
      </c>
      <c r="B316" s="86" t="s">
        <v>61</v>
      </c>
      <c r="C316" s="86" t="s">
        <v>665</v>
      </c>
      <c r="D316" s="86" t="s">
        <v>405</v>
      </c>
      <c r="E316" s="86" t="s">
        <v>76</v>
      </c>
      <c r="F316" s="89">
        <v>100000</v>
      </c>
      <c r="G316" s="89">
        <v>0</v>
      </c>
      <c r="H316" s="89">
        <v>0</v>
      </c>
      <c r="I316" s="97">
        <f t="shared" si="8"/>
        <v>0</v>
      </c>
      <c r="J316" s="97" t="e">
        <f t="shared" si="9"/>
        <v>#DIV/0!</v>
      </c>
      <c r="K316" s="87"/>
    </row>
    <row r="317" spans="1:11" ht="76.5">
      <c r="A317" s="85" t="s">
        <v>875</v>
      </c>
      <c r="B317" s="86" t="s">
        <v>61</v>
      </c>
      <c r="C317" s="86" t="s">
        <v>665</v>
      </c>
      <c r="D317" s="86" t="s">
        <v>73</v>
      </c>
      <c r="E317" s="86" t="s">
        <v>58</v>
      </c>
      <c r="F317" s="89">
        <v>247000</v>
      </c>
      <c r="G317" s="89">
        <v>247000</v>
      </c>
      <c r="H317" s="89">
        <v>247000</v>
      </c>
      <c r="I317" s="97">
        <f t="shared" si="8"/>
        <v>1</v>
      </c>
      <c r="J317" s="97">
        <f t="shared" si="9"/>
        <v>1</v>
      </c>
      <c r="K317" s="87"/>
    </row>
    <row r="318" spans="1:11" ht="51">
      <c r="A318" s="85" t="s">
        <v>864</v>
      </c>
      <c r="B318" s="86" t="s">
        <v>61</v>
      </c>
      <c r="C318" s="86" t="s">
        <v>665</v>
      </c>
      <c r="D318" s="86" t="s">
        <v>73</v>
      </c>
      <c r="E318" s="86" t="s">
        <v>76</v>
      </c>
      <c r="F318" s="89">
        <v>247000</v>
      </c>
      <c r="G318" s="89">
        <v>247000</v>
      </c>
      <c r="H318" s="89">
        <v>247000</v>
      </c>
      <c r="I318" s="97">
        <f t="shared" si="8"/>
        <v>1</v>
      </c>
      <c r="J318" s="97">
        <f t="shared" si="9"/>
        <v>1</v>
      </c>
      <c r="K318" s="87"/>
    </row>
    <row r="319" spans="1:11" ht="38.25">
      <c r="A319" s="85" t="s">
        <v>876</v>
      </c>
      <c r="B319" s="86" t="s">
        <v>61</v>
      </c>
      <c r="C319" s="86" t="s">
        <v>665</v>
      </c>
      <c r="D319" s="86" t="s">
        <v>406</v>
      </c>
      <c r="E319" s="86" t="s">
        <v>58</v>
      </c>
      <c r="F319" s="89">
        <v>16500</v>
      </c>
      <c r="G319" s="89">
        <v>0</v>
      </c>
      <c r="H319" s="89">
        <v>0</v>
      </c>
      <c r="I319" s="97">
        <f t="shared" si="8"/>
        <v>0</v>
      </c>
      <c r="J319" s="97" t="e">
        <f t="shared" si="9"/>
        <v>#DIV/0!</v>
      </c>
      <c r="K319" s="87"/>
    </row>
    <row r="320" spans="1:11" ht="51">
      <c r="A320" s="85" t="s">
        <v>864</v>
      </c>
      <c r="B320" s="86" t="s">
        <v>61</v>
      </c>
      <c r="C320" s="86" t="s">
        <v>665</v>
      </c>
      <c r="D320" s="86" t="s">
        <v>406</v>
      </c>
      <c r="E320" s="86" t="s">
        <v>76</v>
      </c>
      <c r="F320" s="89">
        <v>16500</v>
      </c>
      <c r="G320" s="89">
        <v>0</v>
      </c>
      <c r="H320" s="89">
        <v>0</v>
      </c>
      <c r="I320" s="97">
        <f t="shared" si="8"/>
        <v>0</v>
      </c>
      <c r="J320" s="97" t="e">
        <f t="shared" si="9"/>
        <v>#DIV/0!</v>
      </c>
      <c r="K320" s="87"/>
    </row>
    <row r="321" spans="1:11">
      <c r="A321" s="85" t="s">
        <v>835</v>
      </c>
      <c r="B321" s="86" t="s">
        <v>61</v>
      </c>
      <c r="C321" s="86" t="s">
        <v>668</v>
      </c>
      <c r="D321" s="86" t="s">
        <v>78</v>
      </c>
      <c r="E321" s="86" t="s">
        <v>58</v>
      </c>
      <c r="F321" s="89">
        <v>60032646.460000001</v>
      </c>
      <c r="G321" s="89">
        <v>66738454.399999999</v>
      </c>
      <c r="H321" s="89">
        <v>66511790.880000003</v>
      </c>
      <c r="I321" s="97">
        <f t="shared" si="8"/>
        <v>1.1079270164162609</v>
      </c>
      <c r="J321" s="97">
        <f t="shared" si="9"/>
        <v>0.99660370438545853</v>
      </c>
      <c r="K321" s="87"/>
    </row>
    <row r="322" spans="1:11" ht="38.25">
      <c r="A322" s="85" t="s">
        <v>871</v>
      </c>
      <c r="B322" s="86" t="s">
        <v>61</v>
      </c>
      <c r="C322" s="86" t="s">
        <v>668</v>
      </c>
      <c r="D322" s="86" t="s">
        <v>87</v>
      </c>
      <c r="E322" s="86" t="s">
        <v>58</v>
      </c>
      <c r="F322" s="89">
        <v>13012000</v>
      </c>
      <c r="G322" s="89">
        <v>18107000</v>
      </c>
      <c r="H322" s="89">
        <v>18106604.75</v>
      </c>
      <c r="I322" s="97">
        <f t="shared" si="8"/>
        <v>1.391531259606517</v>
      </c>
      <c r="J322" s="97">
        <f t="shared" si="9"/>
        <v>0.99997817142541556</v>
      </c>
      <c r="K322" s="87"/>
    </row>
    <row r="323" spans="1:11" ht="51">
      <c r="A323" s="85" t="s">
        <v>864</v>
      </c>
      <c r="B323" s="86" t="s">
        <v>61</v>
      </c>
      <c r="C323" s="86" t="s">
        <v>668</v>
      </c>
      <c r="D323" s="86" t="s">
        <v>87</v>
      </c>
      <c r="E323" s="86" t="s">
        <v>76</v>
      </c>
      <c r="F323" s="89">
        <v>13012000</v>
      </c>
      <c r="G323" s="89">
        <v>18107000</v>
      </c>
      <c r="H323" s="89">
        <v>18106604.75</v>
      </c>
      <c r="I323" s="97">
        <f t="shared" si="8"/>
        <v>1.391531259606517</v>
      </c>
      <c r="J323" s="97">
        <f t="shared" si="9"/>
        <v>0.99997817142541556</v>
      </c>
      <c r="K323" s="87"/>
    </row>
    <row r="324" spans="1:11" ht="63.75">
      <c r="A324" s="85" t="s">
        <v>877</v>
      </c>
      <c r="B324" s="86" t="s">
        <v>61</v>
      </c>
      <c r="C324" s="86" t="s">
        <v>668</v>
      </c>
      <c r="D324" s="86" t="s">
        <v>60</v>
      </c>
      <c r="E324" s="86" t="s">
        <v>58</v>
      </c>
      <c r="F324" s="89">
        <v>1491000</v>
      </c>
      <c r="G324" s="89">
        <v>1310000</v>
      </c>
      <c r="H324" s="89">
        <v>1310000</v>
      </c>
      <c r="I324" s="97">
        <f t="shared" si="8"/>
        <v>0.87860496311200531</v>
      </c>
      <c r="J324" s="97">
        <f t="shared" si="9"/>
        <v>1</v>
      </c>
      <c r="K324" s="87"/>
    </row>
    <row r="325" spans="1:11" ht="51">
      <c r="A325" s="85" t="s">
        <v>864</v>
      </c>
      <c r="B325" s="86" t="s">
        <v>61</v>
      </c>
      <c r="C325" s="86" t="s">
        <v>668</v>
      </c>
      <c r="D325" s="86" t="s">
        <v>60</v>
      </c>
      <c r="E325" s="86" t="s">
        <v>76</v>
      </c>
      <c r="F325" s="89">
        <v>1491000</v>
      </c>
      <c r="G325" s="89">
        <v>1310000</v>
      </c>
      <c r="H325" s="89">
        <v>1310000</v>
      </c>
      <c r="I325" s="97">
        <f t="shared" si="8"/>
        <v>0.87860496311200531</v>
      </c>
      <c r="J325" s="97">
        <f t="shared" si="9"/>
        <v>1</v>
      </c>
      <c r="K325" s="87"/>
    </row>
    <row r="326" spans="1:11" ht="127.5">
      <c r="A326" s="85" t="s">
        <v>873</v>
      </c>
      <c r="B326" s="86" t="s">
        <v>61</v>
      </c>
      <c r="C326" s="86" t="s">
        <v>668</v>
      </c>
      <c r="D326" s="86" t="s">
        <v>554</v>
      </c>
      <c r="E326" s="86" t="s">
        <v>58</v>
      </c>
      <c r="F326" s="89">
        <v>0</v>
      </c>
      <c r="G326" s="89">
        <v>791000</v>
      </c>
      <c r="H326" s="89">
        <v>791000</v>
      </c>
      <c r="I326" s="97" t="e">
        <f t="shared" si="8"/>
        <v>#DIV/0!</v>
      </c>
      <c r="J326" s="97">
        <f t="shared" si="9"/>
        <v>1</v>
      </c>
      <c r="K326" s="87"/>
    </row>
    <row r="327" spans="1:11" ht="51">
      <c r="A327" s="85" t="s">
        <v>864</v>
      </c>
      <c r="B327" s="86" t="s">
        <v>61</v>
      </c>
      <c r="C327" s="86" t="s">
        <v>668</v>
      </c>
      <c r="D327" s="86" t="s">
        <v>554</v>
      </c>
      <c r="E327" s="86" t="s">
        <v>76</v>
      </c>
      <c r="F327" s="89">
        <v>0</v>
      </c>
      <c r="G327" s="89">
        <v>791000</v>
      </c>
      <c r="H327" s="89">
        <v>791000</v>
      </c>
      <c r="I327" s="97" t="e">
        <f t="shared" si="8"/>
        <v>#DIV/0!</v>
      </c>
      <c r="J327" s="97">
        <f t="shared" si="9"/>
        <v>1</v>
      </c>
      <c r="K327" s="87"/>
    </row>
    <row r="328" spans="1:11" ht="89.25">
      <c r="A328" s="85" t="s">
        <v>837</v>
      </c>
      <c r="B328" s="86" t="s">
        <v>61</v>
      </c>
      <c r="C328" s="86" t="s">
        <v>668</v>
      </c>
      <c r="D328" s="86" t="s">
        <v>65</v>
      </c>
      <c r="E328" s="86" t="s">
        <v>58</v>
      </c>
      <c r="F328" s="89">
        <v>38130000</v>
      </c>
      <c r="G328" s="89">
        <v>37450000</v>
      </c>
      <c r="H328" s="89">
        <v>37450000</v>
      </c>
      <c r="I328" s="97">
        <f t="shared" si="8"/>
        <v>0.98216627327563599</v>
      </c>
      <c r="J328" s="97">
        <f t="shared" si="9"/>
        <v>1</v>
      </c>
      <c r="K328" s="87"/>
    </row>
    <row r="329" spans="1:11" ht="51">
      <c r="A329" s="85" t="s">
        <v>864</v>
      </c>
      <c r="B329" s="86" t="s">
        <v>61</v>
      </c>
      <c r="C329" s="86" t="s">
        <v>668</v>
      </c>
      <c r="D329" s="86" t="s">
        <v>65</v>
      </c>
      <c r="E329" s="86" t="s">
        <v>76</v>
      </c>
      <c r="F329" s="89">
        <v>38130000</v>
      </c>
      <c r="G329" s="89">
        <v>37450000</v>
      </c>
      <c r="H329" s="89">
        <v>37450000</v>
      </c>
      <c r="I329" s="97">
        <f t="shared" si="8"/>
        <v>0.98216627327563599</v>
      </c>
      <c r="J329" s="97">
        <f t="shared" si="9"/>
        <v>1</v>
      </c>
      <c r="K329" s="87"/>
    </row>
    <row r="330" spans="1:11" ht="76.5">
      <c r="A330" s="85" t="s">
        <v>878</v>
      </c>
      <c r="B330" s="86" t="s">
        <v>61</v>
      </c>
      <c r="C330" s="86" t="s">
        <v>668</v>
      </c>
      <c r="D330" s="86" t="s">
        <v>66</v>
      </c>
      <c r="E330" s="86" t="s">
        <v>58</v>
      </c>
      <c r="F330" s="89">
        <v>429000</v>
      </c>
      <c r="G330" s="89">
        <v>389000</v>
      </c>
      <c r="H330" s="89">
        <v>389000</v>
      </c>
      <c r="I330" s="97">
        <f t="shared" si="8"/>
        <v>0.90675990675990681</v>
      </c>
      <c r="J330" s="97">
        <f t="shared" si="9"/>
        <v>1</v>
      </c>
      <c r="K330" s="87"/>
    </row>
    <row r="331" spans="1:11" ht="51">
      <c r="A331" s="85" t="s">
        <v>864</v>
      </c>
      <c r="B331" s="86" t="s">
        <v>61</v>
      </c>
      <c r="C331" s="86" t="s">
        <v>668</v>
      </c>
      <c r="D331" s="86" t="s">
        <v>66</v>
      </c>
      <c r="E331" s="86" t="s">
        <v>76</v>
      </c>
      <c r="F331" s="89">
        <v>429000</v>
      </c>
      <c r="G331" s="89">
        <v>389000</v>
      </c>
      <c r="H331" s="89">
        <v>389000</v>
      </c>
      <c r="I331" s="97">
        <f t="shared" si="8"/>
        <v>0.90675990675990681</v>
      </c>
      <c r="J331" s="97">
        <f t="shared" si="9"/>
        <v>1</v>
      </c>
      <c r="K331" s="87"/>
    </row>
    <row r="332" spans="1:11" ht="89.25">
      <c r="A332" s="85" t="s">
        <v>879</v>
      </c>
      <c r="B332" s="86" t="s">
        <v>61</v>
      </c>
      <c r="C332" s="86" t="s">
        <v>668</v>
      </c>
      <c r="D332" s="86" t="s">
        <v>68</v>
      </c>
      <c r="E332" s="86" t="s">
        <v>58</v>
      </c>
      <c r="F332" s="89">
        <v>119000</v>
      </c>
      <c r="G332" s="89">
        <v>116000</v>
      </c>
      <c r="H332" s="89">
        <v>114155</v>
      </c>
      <c r="I332" s="97">
        <f t="shared" si="8"/>
        <v>0.9592857142857143</v>
      </c>
      <c r="J332" s="97">
        <f t="shared" si="9"/>
        <v>0.98409482758620692</v>
      </c>
      <c r="K332" s="87"/>
    </row>
    <row r="333" spans="1:11" ht="51">
      <c r="A333" s="85" t="s">
        <v>864</v>
      </c>
      <c r="B333" s="86" t="s">
        <v>61</v>
      </c>
      <c r="C333" s="86" t="s">
        <v>668</v>
      </c>
      <c r="D333" s="86" t="s">
        <v>68</v>
      </c>
      <c r="E333" s="86" t="s">
        <v>76</v>
      </c>
      <c r="F333" s="89">
        <v>119000</v>
      </c>
      <c r="G333" s="89">
        <v>116000</v>
      </c>
      <c r="H333" s="89">
        <v>114155</v>
      </c>
      <c r="I333" s="97">
        <f t="shared" si="8"/>
        <v>0.9592857142857143</v>
      </c>
      <c r="J333" s="97">
        <f t="shared" si="9"/>
        <v>0.98409482758620692</v>
      </c>
      <c r="K333" s="87"/>
    </row>
    <row r="334" spans="1:11" ht="114.75">
      <c r="A334" s="85" t="s">
        <v>874</v>
      </c>
      <c r="B334" s="86" t="s">
        <v>61</v>
      </c>
      <c r="C334" s="86" t="s">
        <v>668</v>
      </c>
      <c r="D334" s="86" t="s">
        <v>69</v>
      </c>
      <c r="E334" s="86" t="s">
        <v>58</v>
      </c>
      <c r="F334" s="89">
        <v>100000</v>
      </c>
      <c r="G334" s="89">
        <v>0</v>
      </c>
      <c r="H334" s="89">
        <v>0</v>
      </c>
      <c r="I334" s="97">
        <f t="shared" si="8"/>
        <v>0</v>
      </c>
      <c r="J334" s="97" t="e">
        <f t="shared" si="9"/>
        <v>#DIV/0!</v>
      </c>
      <c r="K334" s="87"/>
    </row>
    <row r="335" spans="1:11" ht="51">
      <c r="A335" s="85" t="s">
        <v>864</v>
      </c>
      <c r="B335" s="86" t="s">
        <v>61</v>
      </c>
      <c r="C335" s="86" t="s">
        <v>668</v>
      </c>
      <c r="D335" s="86" t="s">
        <v>69</v>
      </c>
      <c r="E335" s="86" t="s">
        <v>76</v>
      </c>
      <c r="F335" s="89">
        <v>100000</v>
      </c>
      <c r="G335" s="89">
        <v>0</v>
      </c>
      <c r="H335" s="89">
        <v>0</v>
      </c>
      <c r="I335" s="97">
        <f t="shared" si="8"/>
        <v>0</v>
      </c>
      <c r="J335" s="97" t="e">
        <f t="shared" si="9"/>
        <v>#DIV/0!</v>
      </c>
      <c r="K335" s="87"/>
    </row>
    <row r="336" spans="1:11" ht="140.25">
      <c r="A336" s="85" t="s">
        <v>880</v>
      </c>
      <c r="B336" s="86" t="s">
        <v>61</v>
      </c>
      <c r="C336" s="86" t="s">
        <v>668</v>
      </c>
      <c r="D336" s="86" t="s">
        <v>553</v>
      </c>
      <c r="E336" s="86" t="s">
        <v>58</v>
      </c>
      <c r="F336" s="89">
        <v>0</v>
      </c>
      <c r="G336" s="89">
        <v>26040</v>
      </c>
      <c r="H336" s="89">
        <v>26040</v>
      </c>
      <c r="I336" s="97" t="e">
        <f t="shared" si="8"/>
        <v>#DIV/0!</v>
      </c>
      <c r="J336" s="97">
        <f t="shared" si="9"/>
        <v>1</v>
      </c>
      <c r="K336" s="87"/>
    </row>
    <row r="337" spans="1:11" ht="51">
      <c r="A337" s="85" t="s">
        <v>864</v>
      </c>
      <c r="B337" s="86" t="s">
        <v>61</v>
      </c>
      <c r="C337" s="86" t="s">
        <v>668</v>
      </c>
      <c r="D337" s="86" t="s">
        <v>553</v>
      </c>
      <c r="E337" s="86" t="s">
        <v>76</v>
      </c>
      <c r="F337" s="89">
        <v>0</v>
      </c>
      <c r="G337" s="89">
        <v>26040</v>
      </c>
      <c r="H337" s="89">
        <v>26040</v>
      </c>
      <c r="I337" s="97" t="e">
        <f t="shared" ref="I337:I400" si="10">H337/F337</f>
        <v>#DIV/0!</v>
      </c>
      <c r="J337" s="97">
        <f t="shared" ref="J337:J400" si="11">H337/G337</f>
        <v>1</v>
      </c>
      <c r="K337" s="87"/>
    </row>
    <row r="338" spans="1:11" ht="102">
      <c r="A338" s="85" t="s">
        <v>881</v>
      </c>
      <c r="B338" s="86" t="s">
        <v>61</v>
      </c>
      <c r="C338" s="86" t="s">
        <v>668</v>
      </c>
      <c r="D338" s="86" t="s">
        <v>175</v>
      </c>
      <c r="E338" s="86" t="s">
        <v>58</v>
      </c>
      <c r="F338" s="89">
        <v>3047000</v>
      </c>
      <c r="G338" s="89">
        <v>0</v>
      </c>
      <c r="H338" s="89">
        <v>0</v>
      </c>
      <c r="I338" s="97">
        <f t="shared" si="10"/>
        <v>0</v>
      </c>
      <c r="J338" s="97" t="e">
        <f t="shared" si="11"/>
        <v>#DIV/0!</v>
      </c>
      <c r="K338" s="87"/>
    </row>
    <row r="339" spans="1:11" ht="51">
      <c r="A339" s="85" t="s">
        <v>864</v>
      </c>
      <c r="B339" s="86" t="s">
        <v>61</v>
      </c>
      <c r="C339" s="86" t="s">
        <v>668</v>
      </c>
      <c r="D339" s="86" t="s">
        <v>175</v>
      </c>
      <c r="E339" s="86" t="s">
        <v>76</v>
      </c>
      <c r="F339" s="89">
        <v>3047000</v>
      </c>
      <c r="G339" s="89">
        <v>0</v>
      </c>
      <c r="H339" s="89">
        <v>0</v>
      </c>
      <c r="I339" s="97">
        <f t="shared" si="10"/>
        <v>0</v>
      </c>
      <c r="J339" s="97" t="e">
        <f t="shared" si="11"/>
        <v>#DIV/0!</v>
      </c>
      <c r="K339" s="87"/>
    </row>
    <row r="340" spans="1:11" ht="51">
      <c r="A340" s="85" t="s">
        <v>729</v>
      </c>
      <c r="B340" s="86" t="s">
        <v>61</v>
      </c>
      <c r="C340" s="86" t="s">
        <v>668</v>
      </c>
      <c r="D340" s="86" t="s">
        <v>552</v>
      </c>
      <c r="E340" s="86" t="s">
        <v>58</v>
      </c>
      <c r="F340" s="89">
        <v>0</v>
      </c>
      <c r="G340" s="89">
        <v>29946</v>
      </c>
      <c r="H340" s="89">
        <v>29946</v>
      </c>
      <c r="I340" s="97" t="e">
        <f t="shared" si="10"/>
        <v>#DIV/0!</v>
      </c>
      <c r="J340" s="97">
        <f t="shared" si="11"/>
        <v>1</v>
      </c>
      <c r="K340" s="87"/>
    </row>
    <row r="341" spans="1:11" ht="51">
      <c r="A341" s="85" t="s">
        <v>864</v>
      </c>
      <c r="B341" s="86" t="s">
        <v>61</v>
      </c>
      <c r="C341" s="86" t="s">
        <v>668</v>
      </c>
      <c r="D341" s="86" t="s">
        <v>552</v>
      </c>
      <c r="E341" s="86" t="s">
        <v>76</v>
      </c>
      <c r="F341" s="89">
        <v>0</v>
      </c>
      <c r="G341" s="89">
        <v>29946</v>
      </c>
      <c r="H341" s="89">
        <v>29946</v>
      </c>
      <c r="I341" s="97" t="e">
        <f t="shared" si="10"/>
        <v>#DIV/0!</v>
      </c>
      <c r="J341" s="97">
        <f t="shared" si="11"/>
        <v>1</v>
      </c>
      <c r="K341" s="87"/>
    </row>
    <row r="342" spans="1:11" ht="51">
      <c r="A342" s="85" t="s">
        <v>882</v>
      </c>
      <c r="B342" s="86" t="s">
        <v>61</v>
      </c>
      <c r="C342" s="86" t="s">
        <v>668</v>
      </c>
      <c r="D342" s="86" t="s">
        <v>551</v>
      </c>
      <c r="E342" s="86" t="s">
        <v>58</v>
      </c>
      <c r="F342" s="89">
        <v>0</v>
      </c>
      <c r="G342" s="89">
        <v>5366100</v>
      </c>
      <c r="H342" s="89">
        <v>5295840.13</v>
      </c>
      <c r="I342" s="97" t="e">
        <f t="shared" si="10"/>
        <v>#DIV/0!</v>
      </c>
      <c r="J342" s="97">
        <f t="shared" si="11"/>
        <v>0.98690671623711823</v>
      </c>
      <c r="K342" s="87"/>
    </row>
    <row r="343" spans="1:11" ht="51">
      <c r="A343" s="85" t="s">
        <v>864</v>
      </c>
      <c r="B343" s="86" t="s">
        <v>61</v>
      </c>
      <c r="C343" s="86" t="s">
        <v>668</v>
      </c>
      <c r="D343" s="86" t="s">
        <v>551</v>
      </c>
      <c r="E343" s="86" t="s">
        <v>76</v>
      </c>
      <c r="F343" s="89">
        <v>0</v>
      </c>
      <c r="G343" s="89">
        <v>5366100</v>
      </c>
      <c r="H343" s="89">
        <v>5295840.13</v>
      </c>
      <c r="I343" s="97" t="e">
        <f t="shared" si="10"/>
        <v>#DIV/0!</v>
      </c>
      <c r="J343" s="97">
        <f t="shared" si="11"/>
        <v>0.98690671623711823</v>
      </c>
      <c r="K343" s="87"/>
    </row>
    <row r="344" spans="1:11" ht="89.25">
      <c r="A344" s="85" t="s">
        <v>883</v>
      </c>
      <c r="B344" s="86" t="s">
        <v>61</v>
      </c>
      <c r="C344" s="86" t="s">
        <v>668</v>
      </c>
      <c r="D344" s="86" t="s">
        <v>174</v>
      </c>
      <c r="E344" s="86" t="s">
        <v>58</v>
      </c>
      <c r="F344" s="89">
        <v>2954545.45</v>
      </c>
      <c r="G344" s="89">
        <v>2439393.94</v>
      </c>
      <c r="H344" s="89">
        <v>2285230.54</v>
      </c>
      <c r="I344" s="97">
        <f t="shared" si="10"/>
        <v>0.77346264549763477</v>
      </c>
      <c r="J344" s="97">
        <f t="shared" si="11"/>
        <v>0.93680258138216088</v>
      </c>
      <c r="K344" s="87"/>
    </row>
    <row r="345" spans="1:11" ht="51">
      <c r="A345" s="85" t="s">
        <v>864</v>
      </c>
      <c r="B345" s="86" t="s">
        <v>61</v>
      </c>
      <c r="C345" s="86" t="s">
        <v>668</v>
      </c>
      <c r="D345" s="86" t="s">
        <v>174</v>
      </c>
      <c r="E345" s="86" t="s">
        <v>76</v>
      </c>
      <c r="F345" s="89">
        <v>2954545.45</v>
      </c>
      <c r="G345" s="89">
        <v>2439393.94</v>
      </c>
      <c r="H345" s="89">
        <v>2285230.54</v>
      </c>
      <c r="I345" s="97">
        <f t="shared" si="10"/>
        <v>0.77346264549763477</v>
      </c>
      <c r="J345" s="97">
        <f t="shared" si="11"/>
        <v>0.93680258138216088</v>
      </c>
      <c r="K345" s="87"/>
    </row>
    <row r="346" spans="1:11" ht="127.5">
      <c r="A346" s="85" t="s">
        <v>884</v>
      </c>
      <c r="B346" s="86" t="s">
        <v>61</v>
      </c>
      <c r="C346" s="86" t="s">
        <v>668</v>
      </c>
      <c r="D346" s="86" t="s">
        <v>550</v>
      </c>
      <c r="E346" s="86" t="s">
        <v>58</v>
      </c>
      <c r="F346" s="89">
        <v>0</v>
      </c>
      <c r="G346" s="89">
        <v>16142.86</v>
      </c>
      <c r="H346" s="89">
        <v>16142.86</v>
      </c>
      <c r="I346" s="97" t="e">
        <f t="shared" si="10"/>
        <v>#DIV/0!</v>
      </c>
      <c r="J346" s="97">
        <f t="shared" si="11"/>
        <v>1</v>
      </c>
      <c r="K346" s="87"/>
    </row>
    <row r="347" spans="1:11" ht="51">
      <c r="A347" s="85" t="s">
        <v>864</v>
      </c>
      <c r="B347" s="86" t="s">
        <v>61</v>
      </c>
      <c r="C347" s="86" t="s">
        <v>668</v>
      </c>
      <c r="D347" s="86" t="s">
        <v>550</v>
      </c>
      <c r="E347" s="86" t="s">
        <v>76</v>
      </c>
      <c r="F347" s="89">
        <v>0</v>
      </c>
      <c r="G347" s="89">
        <v>16142.86</v>
      </c>
      <c r="H347" s="89">
        <v>16142.86</v>
      </c>
      <c r="I347" s="97" t="e">
        <f t="shared" si="10"/>
        <v>#DIV/0!</v>
      </c>
      <c r="J347" s="97">
        <f t="shared" si="11"/>
        <v>1</v>
      </c>
      <c r="K347" s="87"/>
    </row>
    <row r="348" spans="1:11" ht="153">
      <c r="A348" s="85" t="s">
        <v>885</v>
      </c>
      <c r="B348" s="86" t="s">
        <v>61</v>
      </c>
      <c r="C348" s="86" t="s">
        <v>668</v>
      </c>
      <c r="D348" s="86" t="s">
        <v>549</v>
      </c>
      <c r="E348" s="86" t="s">
        <v>58</v>
      </c>
      <c r="F348" s="89">
        <v>0</v>
      </c>
      <c r="G348" s="89">
        <v>357.14</v>
      </c>
      <c r="H348" s="89">
        <v>357.14</v>
      </c>
      <c r="I348" s="97" t="e">
        <f t="shared" si="10"/>
        <v>#DIV/0!</v>
      </c>
      <c r="J348" s="97">
        <f t="shared" si="11"/>
        <v>1</v>
      </c>
      <c r="K348" s="87"/>
    </row>
    <row r="349" spans="1:11" ht="51">
      <c r="A349" s="85" t="s">
        <v>864</v>
      </c>
      <c r="B349" s="86" t="s">
        <v>61</v>
      </c>
      <c r="C349" s="86" t="s">
        <v>668</v>
      </c>
      <c r="D349" s="86" t="s">
        <v>549</v>
      </c>
      <c r="E349" s="86" t="s">
        <v>76</v>
      </c>
      <c r="F349" s="89">
        <v>0</v>
      </c>
      <c r="G349" s="89">
        <v>357.14</v>
      </c>
      <c r="H349" s="89">
        <v>357.14</v>
      </c>
      <c r="I349" s="97" t="e">
        <f t="shared" si="10"/>
        <v>#DIV/0!</v>
      </c>
      <c r="J349" s="97">
        <f t="shared" si="11"/>
        <v>1</v>
      </c>
      <c r="K349" s="87"/>
    </row>
    <row r="350" spans="1:11" ht="114.75">
      <c r="A350" s="85" t="s">
        <v>886</v>
      </c>
      <c r="B350" s="86" t="s">
        <v>61</v>
      </c>
      <c r="C350" s="86" t="s">
        <v>668</v>
      </c>
      <c r="D350" s="86" t="s">
        <v>482</v>
      </c>
      <c r="E350" s="86" t="s">
        <v>58</v>
      </c>
      <c r="F350" s="89">
        <v>510101.01</v>
      </c>
      <c r="G350" s="89">
        <v>465670.83</v>
      </c>
      <c r="H350" s="89">
        <v>465670.83</v>
      </c>
      <c r="I350" s="97">
        <f t="shared" si="10"/>
        <v>0.91289925107186121</v>
      </c>
      <c r="J350" s="97">
        <f t="shared" si="11"/>
        <v>1</v>
      </c>
      <c r="K350" s="87"/>
    </row>
    <row r="351" spans="1:11" ht="51">
      <c r="A351" s="85" t="s">
        <v>864</v>
      </c>
      <c r="B351" s="86" t="s">
        <v>61</v>
      </c>
      <c r="C351" s="86" t="s">
        <v>668</v>
      </c>
      <c r="D351" s="86" t="s">
        <v>482</v>
      </c>
      <c r="E351" s="86" t="s">
        <v>76</v>
      </c>
      <c r="F351" s="89">
        <v>510101.01</v>
      </c>
      <c r="G351" s="89">
        <v>465670.83</v>
      </c>
      <c r="H351" s="89">
        <v>465670.83</v>
      </c>
      <c r="I351" s="97">
        <f t="shared" si="10"/>
        <v>0.91289925107186121</v>
      </c>
      <c r="J351" s="97">
        <f t="shared" si="11"/>
        <v>1</v>
      </c>
      <c r="K351" s="87"/>
    </row>
    <row r="352" spans="1:11" ht="102">
      <c r="A352" s="85" t="s">
        <v>887</v>
      </c>
      <c r="B352" s="86" t="s">
        <v>61</v>
      </c>
      <c r="C352" s="86" t="s">
        <v>668</v>
      </c>
      <c r="D352" s="86" t="s">
        <v>465</v>
      </c>
      <c r="E352" s="86" t="s">
        <v>58</v>
      </c>
      <c r="F352" s="89">
        <v>240000</v>
      </c>
      <c r="G352" s="89">
        <v>231803.63</v>
      </c>
      <c r="H352" s="89">
        <v>231803.63</v>
      </c>
      <c r="I352" s="97">
        <f t="shared" si="10"/>
        <v>0.96584845833333333</v>
      </c>
      <c r="J352" s="97">
        <f t="shared" si="11"/>
        <v>1</v>
      </c>
      <c r="K352" s="87"/>
    </row>
    <row r="353" spans="1:11" ht="51">
      <c r="A353" s="85" t="s">
        <v>864</v>
      </c>
      <c r="B353" s="86" t="s">
        <v>61</v>
      </c>
      <c r="C353" s="86" t="s">
        <v>668</v>
      </c>
      <c r="D353" s="86" t="s">
        <v>465</v>
      </c>
      <c r="E353" s="86" t="s">
        <v>76</v>
      </c>
      <c r="F353" s="89">
        <v>240000</v>
      </c>
      <c r="G353" s="89">
        <v>231803.63</v>
      </c>
      <c r="H353" s="89">
        <v>231803.63</v>
      </c>
      <c r="I353" s="97">
        <f t="shared" si="10"/>
        <v>0.96584845833333333</v>
      </c>
      <c r="J353" s="97">
        <f t="shared" si="11"/>
        <v>1</v>
      </c>
      <c r="K353" s="87"/>
    </row>
    <row r="354" spans="1:11" ht="25.5">
      <c r="A354" s="85" t="s">
        <v>888</v>
      </c>
      <c r="B354" s="86" t="s">
        <v>61</v>
      </c>
      <c r="C354" s="86" t="s">
        <v>673</v>
      </c>
      <c r="D354" s="86" t="s">
        <v>78</v>
      </c>
      <c r="E354" s="86" t="s">
        <v>58</v>
      </c>
      <c r="F354" s="89">
        <v>27523000</v>
      </c>
      <c r="G354" s="89">
        <v>29671400</v>
      </c>
      <c r="H354" s="89">
        <v>29671400</v>
      </c>
      <c r="I354" s="97">
        <f t="shared" si="10"/>
        <v>1.0780583511971806</v>
      </c>
      <c r="J354" s="97">
        <f t="shared" si="11"/>
        <v>1</v>
      </c>
      <c r="K354" s="87"/>
    </row>
    <row r="355" spans="1:11" ht="89.25">
      <c r="A355" s="85" t="s">
        <v>837</v>
      </c>
      <c r="B355" s="86" t="s">
        <v>61</v>
      </c>
      <c r="C355" s="86" t="s">
        <v>673</v>
      </c>
      <c r="D355" s="86" t="s">
        <v>65</v>
      </c>
      <c r="E355" s="86" t="s">
        <v>58</v>
      </c>
      <c r="F355" s="89">
        <v>943000</v>
      </c>
      <c r="G355" s="89">
        <v>858400</v>
      </c>
      <c r="H355" s="89">
        <v>858400</v>
      </c>
      <c r="I355" s="97">
        <f t="shared" si="10"/>
        <v>0.91028632025450684</v>
      </c>
      <c r="J355" s="97">
        <f t="shared" si="11"/>
        <v>1</v>
      </c>
      <c r="K355" s="87"/>
    </row>
    <row r="356" spans="1:11" ht="51">
      <c r="A356" s="85" t="s">
        <v>864</v>
      </c>
      <c r="B356" s="86" t="s">
        <v>61</v>
      </c>
      <c r="C356" s="86" t="s">
        <v>673</v>
      </c>
      <c r="D356" s="86" t="s">
        <v>65</v>
      </c>
      <c r="E356" s="86" t="s">
        <v>76</v>
      </c>
      <c r="F356" s="89">
        <v>943000</v>
      </c>
      <c r="G356" s="89">
        <v>858400</v>
      </c>
      <c r="H356" s="89">
        <v>858400</v>
      </c>
      <c r="I356" s="97">
        <f t="shared" si="10"/>
        <v>0.91028632025450684</v>
      </c>
      <c r="J356" s="97">
        <f t="shared" si="11"/>
        <v>1</v>
      </c>
      <c r="K356" s="87"/>
    </row>
    <row r="357" spans="1:11" ht="51">
      <c r="A357" s="85" t="s">
        <v>889</v>
      </c>
      <c r="B357" s="86" t="s">
        <v>61</v>
      </c>
      <c r="C357" s="86" t="s">
        <v>673</v>
      </c>
      <c r="D357" s="86" t="s">
        <v>86</v>
      </c>
      <c r="E357" s="86" t="s">
        <v>58</v>
      </c>
      <c r="F357" s="89">
        <v>13780000</v>
      </c>
      <c r="G357" s="89">
        <v>15461800</v>
      </c>
      <c r="H357" s="89">
        <v>15461800</v>
      </c>
      <c r="I357" s="97">
        <f t="shared" si="10"/>
        <v>1.1220464441219158</v>
      </c>
      <c r="J357" s="97">
        <f t="shared" si="11"/>
        <v>1</v>
      </c>
      <c r="K357" s="87"/>
    </row>
    <row r="358" spans="1:11" ht="51">
      <c r="A358" s="85" t="s">
        <v>864</v>
      </c>
      <c r="B358" s="86" t="s">
        <v>61</v>
      </c>
      <c r="C358" s="86" t="s">
        <v>673</v>
      </c>
      <c r="D358" s="86" t="s">
        <v>86</v>
      </c>
      <c r="E358" s="86" t="s">
        <v>76</v>
      </c>
      <c r="F358" s="89">
        <v>13780000</v>
      </c>
      <c r="G358" s="89">
        <v>15461800</v>
      </c>
      <c r="H358" s="89">
        <v>15461800</v>
      </c>
      <c r="I358" s="97">
        <f t="shared" si="10"/>
        <v>1.1220464441219158</v>
      </c>
      <c r="J358" s="97">
        <f t="shared" si="11"/>
        <v>1</v>
      </c>
      <c r="K358" s="87"/>
    </row>
    <row r="359" spans="1:11" ht="51">
      <c r="A359" s="85" t="s">
        <v>890</v>
      </c>
      <c r="B359" s="86" t="s">
        <v>61</v>
      </c>
      <c r="C359" s="86" t="s">
        <v>673</v>
      </c>
      <c r="D359" s="86" t="s">
        <v>85</v>
      </c>
      <c r="E359" s="86" t="s">
        <v>58</v>
      </c>
      <c r="F359" s="89">
        <v>12800000</v>
      </c>
      <c r="G359" s="89">
        <v>13351200</v>
      </c>
      <c r="H359" s="89">
        <v>13351200</v>
      </c>
      <c r="I359" s="97">
        <f t="shared" si="10"/>
        <v>1.0430625</v>
      </c>
      <c r="J359" s="97">
        <f t="shared" si="11"/>
        <v>1</v>
      </c>
      <c r="K359" s="87"/>
    </row>
    <row r="360" spans="1:11" ht="51">
      <c r="A360" s="85" t="s">
        <v>864</v>
      </c>
      <c r="B360" s="86" t="s">
        <v>61</v>
      </c>
      <c r="C360" s="86" t="s">
        <v>673</v>
      </c>
      <c r="D360" s="86" t="s">
        <v>85</v>
      </c>
      <c r="E360" s="86" t="s">
        <v>76</v>
      </c>
      <c r="F360" s="89">
        <v>12800000</v>
      </c>
      <c r="G360" s="89">
        <v>13351200</v>
      </c>
      <c r="H360" s="89">
        <v>13351200</v>
      </c>
      <c r="I360" s="97">
        <f t="shared" si="10"/>
        <v>1.0430625</v>
      </c>
      <c r="J360" s="97">
        <f t="shared" si="11"/>
        <v>1</v>
      </c>
      <c r="K360" s="87"/>
    </row>
    <row r="361" spans="1:11">
      <c r="A361" s="85" t="s">
        <v>891</v>
      </c>
      <c r="B361" s="86" t="s">
        <v>61</v>
      </c>
      <c r="C361" s="86" t="s">
        <v>674</v>
      </c>
      <c r="D361" s="86" t="s">
        <v>78</v>
      </c>
      <c r="E361" s="86" t="s">
        <v>58</v>
      </c>
      <c r="F361" s="89">
        <v>989000</v>
      </c>
      <c r="G361" s="89">
        <v>705557</v>
      </c>
      <c r="H361" s="89">
        <v>705557</v>
      </c>
      <c r="I361" s="97">
        <f t="shared" si="10"/>
        <v>0.71340444893832156</v>
      </c>
      <c r="J361" s="97">
        <f t="shared" si="11"/>
        <v>1</v>
      </c>
      <c r="K361" s="87"/>
    </row>
    <row r="362" spans="1:11" ht="38.25">
      <c r="A362" s="85" t="s">
        <v>892</v>
      </c>
      <c r="B362" s="86" t="s">
        <v>61</v>
      </c>
      <c r="C362" s="86" t="s">
        <v>674</v>
      </c>
      <c r="D362" s="86" t="s">
        <v>84</v>
      </c>
      <c r="E362" s="86" t="s">
        <v>58</v>
      </c>
      <c r="F362" s="89">
        <v>989000</v>
      </c>
      <c r="G362" s="89">
        <v>128205.97</v>
      </c>
      <c r="H362" s="89">
        <v>128205.97</v>
      </c>
      <c r="I362" s="97">
        <f t="shared" si="10"/>
        <v>0.12963192113245703</v>
      </c>
      <c r="J362" s="97">
        <f t="shared" si="11"/>
        <v>1</v>
      </c>
      <c r="K362" s="87"/>
    </row>
    <row r="363" spans="1:11" ht="51">
      <c r="A363" s="85" t="s">
        <v>864</v>
      </c>
      <c r="B363" s="86" t="s">
        <v>61</v>
      </c>
      <c r="C363" s="86" t="s">
        <v>674</v>
      </c>
      <c r="D363" s="86" t="s">
        <v>84</v>
      </c>
      <c r="E363" s="86" t="s">
        <v>76</v>
      </c>
      <c r="F363" s="89">
        <v>989000</v>
      </c>
      <c r="G363" s="89">
        <v>128205.97</v>
      </c>
      <c r="H363" s="89">
        <v>128205.97</v>
      </c>
      <c r="I363" s="97">
        <f t="shared" si="10"/>
        <v>0.12963192113245703</v>
      </c>
      <c r="J363" s="97">
        <f t="shared" si="11"/>
        <v>1</v>
      </c>
      <c r="K363" s="87"/>
    </row>
    <row r="364" spans="1:11" ht="38.25">
      <c r="A364" s="85" t="s">
        <v>892</v>
      </c>
      <c r="B364" s="86" t="s">
        <v>61</v>
      </c>
      <c r="C364" s="86" t="s">
        <v>674</v>
      </c>
      <c r="D364" s="86" t="s">
        <v>548</v>
      </c>
      <c r="E364" s="86" t="s">
        <v>58</v>
      </c>
      <c r="F364" s="89">
        <v>0</v>
      </c>
      <c r="G364" s="89">
        <v>577351.03</v>
      </c>
      <c r="H364" s="89">
        <v>577351.03</v>
      </c>
      <c r="I364" s="97" t="e">
        <f t="shared" si="10"/>
        <v>#DIV/0!</v>
      </c>
      <c r="J364" s="97">
        <f t="shared" si="11"/>
        <v>1</v>
      </c>
      <c r="K364" s="87"/>
    </row>
    <row r="365" spans="1:11" ht="51">
      <c r="A365" s="85" t="s">
        <v>864</v>
      </c>
      <c r="B365" s="86" t="s">
        <v>61</v>
      </c>
      <c r="C365" s="86" t="s">
        <v>674</v>
      </c>
      <c r="D365" s="86" t="s">
        <v>548</v>
      </c>
      <c r="E365" s="86" t="s">
        <v>76</v>
      </c>
      <c r="F365" s="89">
        <v>0</v>
      </c>
      <c r="G365" s="89">
        <v>577351.03</v>
      </c>
      <c r="H365" s="89">
        <v>577351.03</v>
      </c>
      <c r="I365" s="97" t="e">
        <f t="shared" si="10"/>
        <v>#DIV/0!</v>
      </c>
      <c r="J365" s="97">
        <f t="shared" si="11"/>
        <v>1</v>
      </c>
      <c r="K365" s="87"/>
    </row>
    <row r="366" spans="1:11" ht="25.5">
      <c r="A366" s="85" t="s">
        <v>838</v>
      </c>
      <c r="B366" s="86" t="s">
        <v>61</v>
      </c>
      <c r="C366" s="86" t="s">
        <v>675</v>
      </c>
      <c r="D366" s="86" t="s">
        <v>78</v>
      </c>
      <c r="E366" s="86" t="s">
        <v>58</v>
      </c>
      <c r="F366" s="89">
        <v>540000</v>
      </c>
      <c r="G366" s="89">
        <v>404255.26</v>
      </c>
      <c r="H366" s="89">
        <v>404255.26</v>
      </c>
      <c r="I366" s="97">
        <f t="shared" si="10"/>
        <v>0.7486208518518519</v>
      </c>
      <c r="J366" s="97">
        <f t="shared" si="11"/>
        <v>1</v>
      </c>
      <c r="K366" s="87"/>
    </row>
    <row r="367" spans="1:11" ht="102">
      <c r="A367" s="85" t="s">
        <v>839</v>
      </c>
      <c r="B367" s="86" t="s">
        <v>61</v>
      </c>
      <c r="C367" s="86" t="s">
        <v>675</v>
      </c>
      <c r="D367" s="86" t="s">
        <v>239</v>
      </c>
      <c r="E367" s="86" t="s">
        <v>58</v>
      </c>
      <c r="F367" s="89">
        <v>540000</v>
      </c>
      <c r="G367" s="89">
        <v>404255.26</v>
      </c>
      <c r="H367" s="89">
        <v>404255.26</v>
      </c>
      <c r="I367" s="97">
        <f t="shared" si="10"/>
        <v>0.7486208518518519</v>
      </c>
      <c r="J367" s="97">
        <f t="shared" si="11"/>
        <v>1</v>
      </c>
      <c r="K367" s="87"/>
    </row>
    <row r="368" spans="1:11" ht="51">
      <c r="A368" s="85" t="s">
        <v>864</v>
      </c>
      <c r="B368" s="86" t="s">
        <v>61</v>
      </c>
      <c r="C368" s="86" t="s">
        <v>675</v>
      </c>
      <c r="D368" s="86" t="s">
        <v>239</v>
      </c>
      <c r="E368" s="86" t="s">
        <v>76</v>
      </c>
      <c r="F368" s="89">
        <v>540000</v>
      </c>
      <c r="G368" s="89">
        <v>404255.26</v>
      </c>
      <c r="H368" s="89">
        <v>404255.26</v>
      </c>
      <c r="I368" s="97">
        <f t="shared" si="10"/>
        <v>0.7486208518518519</v>
      </c>
      <c r="J368" s="97">
        <f t="shared" si="11"/>
        <v>1</v>
      </c>
      <c r="K368" s="87"/>
    </row>
    <row r="369" spans="1:11">
      <c r="A369" s="85" t="s">
        <v>893</v>
      </c>
      <c r="B369" s="86" t="s">
        <v>61</v>
      </c>
      <c r="C369" s="86" t="s">
        <v>676</v>
      </c>
      <c r="D369" s="86" t="s">
        <v>78</v>
      </c>
      <c r="E369" s="86" t="s">
        <v>58</v>
      </c>
      <c r="F369" s="89">
        <v>19638535.350000001</v>
      </c>
      <c r="G369" s="89">
        <v>27749726.199999999</v>
      </c>
      <c r="H369" s="89">
        <v>24159930.199999999</v>
      </c>
      <c r="I369" s="97">
        <f t="shared" si="10"/>
        <v>1.2302307564907073</v>
      </c>
      <c r="J369" s="97">
        <f t="shared" si="11"/>
        <v>0.87063670559747719</v>
      </c>
      <c r="K369" s="87"/>
    </row>
    <row r="370" spans="1:11">
      <c r="A370" s="85" t="s">
        <v>894</v>
      </c>
      <c r="B370" s="86" t="s">
        <v>61</v>
      </c>
      <c r="C370" s="86" t="s">
        <v>677</v>
      </c>
      <c r="D370" s="86" t="s">
        <v>78</v>
      </c>
      <c r="E370" s="86" t="s">
        <v>58</v>
      </c>
      <c r="F370" s="89">
        <v>19638535.350000001</v>
      </c>
      <c r="G370" s="89">
        <v>27749726.199999999</v>
      </c>
      <c r="H370" s="89">
        <v>24159930.199999999</v>
      </c>
      <c r="I370" s="97">
        <f t="shared" si="10"/>
        <v>1.2302307564907073</v>
      </c>
      <c r="J370" s="97">
        <f t="shared" si="11"/>
        <v>0.87063670559747719</v>
      </c>
      <c r="K370" s="87"/>
    </row>
    <row r="371" spans="1:11" ht="51">
      <c r="A371" s="85" t="s">
        <v>895</v>
      </c>
      <c r="B371" s="86" t="s">
        <v>61</v>
      </c>
      <c r="C371" s="86" t="s">
        <v>677</v>
      </c>
      <c r="D371" s="86" t="s">
        <v>82</v>
      </c>
      <c r="E371" s="86" t="s">
        <v>58</v>
      </c>
      <c r="F371" s="89">
        <v>97000</v>
      </c>
      <c r="G371" s="89">
        <v>97000</v>
      </c>
      <c r="H371" s="89">
        <v>97000</v>
      </c>
      <c r="I371" s="97">
        <f t="shared" si="10"/>
        <v>1</v>
      </c>
      <c r="J371" s="97">
        <f t="shared" si="11"/>
        <v>1</v>
      </c>
      <c r="K371" s="87"/>
    </row>
    <row r="372" spans="1:11" ht="51">
      <c r="A372" s="85" t="s">
        <v>864</v>
      </c>
      <c r="B372" s="86" t="s">
        <v>61</v>
      </c>
      <c r="C372" s="86" t="s">
        <v>677</v>
      </c>
      <c r="D372" s="86" t="s">
        <v>82</v>
      </c>
      <c r="E372" s="86" t="s">
        <v>76</v>
      </c>
      <c r="F372" s="89">
        <v>97000</v>
      </c>
      <c r="G372" s="89">
        <v>97000</v>
      </c>
      <c r="H372" s="89">
        <v>97000</v>
      </c>
      <c r="I372" s="97">
        <f t="shared" si="10"/>
        <v>1</v>
      </c>
      <c r="J372" s="97">
        <f t="shared" si="11"/>
        <v>1</v>
      </c>
      <c r="K372" s="87"/>
    </row>
    <row r="373" spans="1:11" ht="38.25">
      <c r="A373" s="85" t="s">
        <v>871</v>
      </c>
      <c r="B373" s="86" t="s">
        <v>61</v>
      </c>
      <c r="C373" s="86" t="s">
        <v>677</v>
      </c>
      <c r="D373" s="86" t="s">
        <v>81</v>
      </c>
      <c r="E373" s="86" t="s">
        <v>58</v>
      </c>
      <c r="F373" s="89">
        <v>5142000</v>
      </c>
      <c r="G373" s="89">
        <v>5580000</v>
      </c>
      <c r="H373" s="89">
        <v>5580000</v>
      </c>
      <c r="I373" s="97">
        <f t="shared" si="10"/>
        <v>1.0851808634772462</v>
      </c>
      <c r="J373" s="97">
        <f t="shared" si="11"/>
        <v>1</v>
      </c>
      <c r="K373" s="87"/>
    </row>
    <row r="374" spans="1:11" ht="51">
      <c r="A374" s="85" t="s">
        <v>864</v>
      </c>
      <c r="B374" s="86" t="s">
        <v>61</v>
      </c>
      <c r="C374" s="86" t="s">
        <v>677</v>
      </c>
      <c r="D374" s="86" t="s">
        <v>81</v>
      </c>
      <c r="E374" s="86" t="s">
        <v>76</v>
      </c>
      <c r="F374" s="89">
        <v>5142000</v>
      </c>
      <c r="G374" s="89">
        <v>5580000</v>
      </c>
      <c r="H374" s="89">
        <v>5580000</v>
      </c>
      <c r="I374" s="97">
        <f t="shared" si="10"/>
        <v>1.0851808634772462</v>
      </c>
      <c r="J374" s="97">
        <f t="shared" si="11"/>
        <v>1</v>
      </c>
      <c r="K374" s="87"/>
    </row>
    <row r="375" spans="1:11" ht="51">
      <c r="A375" s="85" t="s">
        <v>895</v>
      </c>
      <c r="B375" s="86" t="s">
        <v>61</v>
      </c>
      <c r="C375" s="86" t="s">
        <v>677</v>
      </c>
      <c r="D375" s="86" t="s">
        <v>80</v>
      </c>
      <c r="E375" s="86" t="s">
        <v>58</v>
      </c>
      <c r="F375" s="89">
        <v>64000</v>
      </c>
      <c r="G375" s="89">
        <v>54725</v>
      </c>
      <c r="H375" s="89">
        <v>54725</v>
      </c>
      <c r="I375" s="97">
        <f t="shared" si="10"/>
        <v>0.85507812500000002</v>
      </c>
      <c r="J375" s="97">
        <f t="shared" si="11"/>
        <v>1</v>
      </c>
      <c r="K375" s="87"/>
    </row>
    <row r="376" spans="1:11" ht="51">
      <c r="A376" s="85" t="s">
        <v>864</v>
      </c>
      <c r="B376" s="86" t="s">
        <v>61</v>
      </c>
      <c r="C376" s="86" t="s">
        <v>677</v>
      </c>
      <c r="D376" s="86" t="s">
        <v>80</v>
      </c>
      <c r="E376" s="86" t="s">
        <v>76</v>
      </c>
      <c r="F376" s="89">
        <v>64000</v>
      </c>
      <c r="G376" s="89">
        <v>54725</v>
      </c>
      <c r="H376" s="89">
        <v>54725</v>
      </c>
      <c r="I376" s="97">
        <f t="shared" si="10"/>
        <v>0.85507812500000002</v>
      </c>
      <c r="J376" s="97">
        <f t="shared" si="11"/>
        <v>1</v>
      </c>
      <c r="K376" s="87"/>
    </row>
    <row r="377" spans="1:11" ht="38.25">
      <c r="A377" s="85" t="s">
        <v>871</v>
      </c>
      <c r="B377" s="86" t="s">
        <v>61</v>
      </c>
      <c r="C377" s="86" t="s">
        <v>677</v>
      </c>
      <c r="D377" s="86" t="s">
        <v>79</v>
      </c>
      <c r="E377" s="86" t="s">
        <v>58</v>
      </c>
      <c r="F377" s="89">
        <v>9982000</v>
      </c>
      <c r="G377" s="89">
        <v>12045180</v>
      </c>
      <c r="H377" s="89">
        <v>12045180</v>
      </c>
      <c r="I377" s="97">
        <f t="shared" si="10"/>
        <v>1.2066900420757363</v>
      </c>
      <c r="J377" s="97">
        <f t="shared" si="11"/>
        <v>1</v>
      </c>
      <c r="K377" s="87"/>
    </row>
    <row r="378" spans="1:11" ht="51">
      <c r="A378" s="85" t="s">
        <v>864</v>
      </c>
      <c r="B378" s="86" t="s">
        <v>61</v>
      </c>
      <c r="C378" s="86" t="s">
        <v>677</v>
      </c>
      <c r="D378" s="86" t="s">
        <v>79</v>
      </c>
      <c r="E378" s="86" t="s">
        <v>76</v>
      </c>
      <c r="F378" s="89">
        <v>9982000</v>
      </c>
      <c r="G378" s="89">
        <v>12045180</v>
      </c>
      <c r="H378" s="89">
        <v>12045180</v>
      </c>
      <c r="I378" s="97">
        <f t="shared" si="10"/>
        <v>1.2066900420757363</v>
      </c>
      <c r="J378" s="97">
        <f t="shared" si="11"/>
        <v>1</v>
      </c>
      <c r="K378" s="87"/>
    </row>
    <row r="379" spans="1:11" ht="63.75">
      <c r="A379" s="85" t="s">
        <v>896</v>
      </c>
      <c r="B379" s="86" t="s">
        <v>61</v>
      </c>
      <c r="C379" s="86" t="s">
        <v>677</v>
      </c>
      <c r="D379" s="86" t="s">
        <v>547</v>
      </c>
      <c r="E379" s="86" t="s">
        <v>58</v>
      </c>
      <c r="F379" s="89">
        <v>0</v>
      </c>
      <c r="G379" s="89">
        <v>370000</v>
      </c>
      <c r="H379" s="89">
        <v>370000</v>
      </c>
      <c r="I379" s="97" t="e">
        <f t="shared" si="10"/>
        <v>#DIV/0!</v>
      </c>
      <c r="J379" s="97">
        <f t="shared" si="11"/>
        <v>1</v>
      </c>
      <c r="K379" s="87"/>
    </row>
    <row r="380" spans="1:11" ht="51">
      <c r="A380" s="85" t="s">
        <v>864</v>
      </c>
      <c r="B380" s="86" t="s">
        <v>61</v>
      </c>
      <c r="C380" s="86" t="s">
        <v>677</v>
      </c>
      <c r="D380" s="86" t="s">
        <v>547</v>
      </c>
      <c r="E380" s="86" t="s">
        <v>76</v>
      </c>
      <c r="F380" s="89">
        <v>0</v>
      </c>
      <c r="G380" s="89">
        <v>370000</v>
      </c>
      <c r="H380" s="89">
        <v>370000</v>
      </c>
      <c r="I380" s="97" t="e">
        <f t="shared" si="10"/>
        <v>#DIV/0!</v>
      </c>
      <c r="J380" s="97">
        <f t="shared" si="11"/>
        <v>1</v>
      </c>
      <c r="K380" s="87"/>
    </row>
    <row r="381" spans="1:11" ht="63.75">
      <c r="A381" s="85" t="s">
        <v>897</v>
      </c>
      <c r="B381" s="86" t="s">
        <v>61</v>
      </c>
      <c r="C381" s="86" t="s">
        <v>677</v>
      </c>
      <c r="D381" s="86" t="s">
        <v>546</v>
      </c>
      <c r="E381" s="86" t="s">
        <v>58</v>
      </c>
      <c r="F381" s="89">
        <v>0</v>
      </c>
      <c r="G381" s="89">
        <v>400000</v>
      </c>
      <c r="H381" s="89">
        <v>400000</v>
      </c>
      <c r="I381" s="97" t="e">
        <f t="shared" si="10"/>
        <v>#DIV/0!</v>
      </c>
      <c r="J381" s="97">
        <f t="shared" si="11"/>
        <v>1</v>
      </c>
      <c r="K381" s="87"/>
    </row>
    <row r="382" spans="1:11" ht="51">
      <c r="A382" s="85" t="s">
        <v>864</v>
      </c>
      <c r="B382" s="86" t="s">
        <v>61</v>
      </c>
      <c r="C382" s="86" t="s">
        <v>677</v>
      </c>
      <c r="D382" s="86" t="s">
        <v>546</v>
      </c>
      <c r="E382" s="86" t="s">
        <v>76</v>
      </c>
      <c r="F382" s="89">
        <v>0</v>
      </c>
      <c r="G382" s="89">
        <v>400000</v>
      </c>
      <c r="H382" s="89">
        <v>400000</v>
      </c>
      <c r="I382" s="97" t="e">
        <f t="shared" si="10"/>
        <v>#DIV/0!</v>
      </c>
      <c r="J382" s="97">
        <f t="shared" si="11"/>
        <v>1</v>
      </c>
      <c r="K382" s="87"/>
    </row>
    <row r="383" spans="1:11" ht="63.75">
      <c r="A383" s="85" t="s">
        <v>898</v>
      </c>
      <c r="B383" s="86" t="s">
        <v>61</v>
      </c>
      <c r="C383" s="86" t="s">
        <v>677</v>
      </c>
      <c r="D383" s="86" t="s">
        <v>545</v>
      </c>
      <c r="E383" s="86" t="s">
        <v>58</v>
      </c>
      <c r="F383" s="89">
        <v>0</v>
      </c>
      <c r="G383" s="89">
        <v>380000</v>
      </c>
      <c r="H383" s="89">
        <v>380000</v>
      </c>
      <c r="I383" s="97" t="e">
        <f t="shared" si="10"/>
        <v>#DIV/0!</v>
      </c>
      <c r="J383" s="97">
        <f t="shared" si="11"/>
        <v>1</v>
      </c>
      <c r="K383" s="87"/>
    </row>
    <row r="384" spans="1:11" ht="51">
      <c r="A384" s="85" t="s">
        <v>864</v>
      </c>
      <c r="B384" s="86" t="s">
        <v>61</v>
      </c>
      <c r="C384" s="86" t="s">
        <v>677</v>
      </c>
      <c r="D384" s="86" t="s">
        <v>545</v>
      </c>
      <c r="E384" s="86" t="s">
        <v>76</v>
      </c>
      <c r="F384" s="89">
        <v>0</v>
      </c>
      <c r="G384" s="89">
        <v>380000</v>
      </c>
      <c r="H384" s="89">
        <v>380000</v>
      </c>
      <c r="I384" s="97" t="e">
        <f t="shared" si="10"/>
        <v>#DIV/0!</v>
      </c>
      <c r="J384" s="97">
        <f t="shared" si="11"/>
        <v>1</v>
      </c>
      <c r="K384" s="87"/>
    </row>
    <row r="385" spans="1:11" ht="63.75">
      <c r="A385" s="85" t="s">
        <v>899</v>
      </c>
      <c r="B385" s="86" t="s">
        <v>61</v>
      </c>
      <c r="C385" s="86" t="s">
        <v>677</v>
      </c>
      <c r="D385" s="86" t="s">
        <v>544</v>
      </c>
      <c r="E385" s="86" t="s">
        <v>58</v>
      </c>
      <c r="F385" s="89">
        <v>0</v>
      </c>
      <c r="G385" s="89">
        <v>400000</v>
      </c>
      <c r="H385" s="89">
        <v>400000</v>
      </c>
      <c r="I385" s="97" t="e">
        <f t="shared" si="10"/>
        <v>#DIV/0!</v>
      </c>
      <c r="J385" s="97">
        <f t="shared" si="11"/>
        <v>1</v>
      </c>
      <c r="K385" s="87"/>
    </row>
    <row r="386" spans="1:11" ht="51">
      <c r="A386" s="85" t="s">
        <v>864</v>
      </c>
      <c r="B386" s="86" t="s">
        <v>61</v>
      </c>
      <c r="C386" s="86" t="s">
        <v>677</v>
      </c>
      <c r="D386" s="86" t="s">
        <v>544</v>
      </c>
      <c r="E386" s="86" t="s">
        <v>76</v>
      </c>
      <c r="F386" s="89">
        <v>0</v>
      </c>
      <c r="G386" s="89">
        <v>400000</v>
      </c>
      <c r="H386" s="89">
        <v>400000</v>
      </c>
      <c r="I386" s="97" t="e">
        <f t="shared" si="10"/>
        <v>#DIV/0!</v>
      </c>
      <c r="J386" s="97">
        <f t="shared" si="11"/>
        <v>1</v>
      </c>
      <c r="K386" s="87"/>
    </row>
    <row r="387" spans="1:11" ht="63.75">
      <c r="A387" s="85" t="s">
        <v>900</v>
      </c>
      <c r="B387" s="86" t="s">
        <v>61</v>
      </c>
      <c r="C387" s="86" t="s">
        <v>677</v>
      </c>
      <c r="D387" s="86" t="s">
        <v>543</v>
      </c>
      <c r="E387" s="86" t="s">
        <v>58</v>
      </c>
      <c r="F387" s="89">
        <v>0</v>
      </c>
      <c r="G387" s="89">
        <v>390000</v>
      </c>
      <c r="H387" s="89">
        <v>390000</v>
      </c>
      <c r="I387" s="97" t="e">
        <f t="shared" si="10"/>
        <v>#DIV/0!</v>
      </c>
      <c r="J387" s="97">
        <f t="shared" si="11"/>
        <v>1</v>
      </c>
      <c r="K387" s="87"/>
    </row>
    <row r="388" spans="1:11" ht="51">
      <c r="A388" s="85" t="s">
        <v>864</v>
      </c>
      <c r="B388" s="86" t="s">
        <v>61</v>
      </c>
      <c r="C388" s="86" t="s">
        <v>677</v>
      </c>
      <c r="D388" s="86" t="s">
        <v>543</v>
      </c>
      <c r="E388" s="86" t="s">
        <v>76</v>
      </c>
      <c r="F388" s="89">
        <v>0</v>
      </c>
      <c r="G388" s="89">
        <v>390000</v>
      </c>
      <c r="H388" s="89">
        <v>390000</v>
      </c>
      <c r="I388" s="97" t="e">
        <f t="shared" si="10"/>
        <v>#DIV/0!</v>
      </c>
      <c r="J388" s="97">
        <f t="shared" si="11"/>
        <v>1</v>
      </c>
      <c r="K388" s="87"/>
    </row>
    <row r="389" spans="1:11" ht="89.25">
      <c r="A389" s="85" t="s">
        <v>901</v>
      </c>
      <c r="B389" s="86" t="s">
        <v>61</v>
      </c>
      <c r="C389" s="86" t="s">
        <v>677</v>
      </c>
      <c r="D389" s="86" t="s">
        <v>542</v>
      </c>
      <c r="E389" s="86" t="s">
        <v>58</v>
      </c>
      <c r="F389" s="89">
        <v>0</v>
      </c>
      <c r="G389" s="89">
        <v>3518000.08</v>
      </c>
      <c r="H389" s="89">
        <v>0</v>
      </c>
      <c r="I389" s="97" t="e">
        <f t="shared" si="10"/>
        <v>#DIV/0!</v>
      </c>
      <c r="J389" s="97">
        <f t="shared" si="11"/>
        <v>0</v>
      </c>
      <c r="K389" s="87"/>
    </row>
    <row r="390" spans="1:11" ht="51">
      <c r="A390" s="85" t="s">
        <v>864</v>
      </c>
      <c r="B390" s="86" t="s">
        <v>61</v>
      </c>
      <c r="C390" s="86" t="s">
        <v>677</v>
      </c>
      <c r="D390" s="86" t="s">
        <v>542</v>
      </c>
      <c r="E390" s="86" t="s">
        <v>76</v>
      </c>
      <c r="F390" s="89">
        <v>0</v>
      </c>
      <c r="G390" s="89">
        <v>3518000.08</v>
      </c>
      <c r="H390" s="89">
        <v>0</v>
      </c>
      <c r="I390" s="97" t="e">
        <f t="shared" si="10"/>
        <v>#DIV/0!</v>
      </c>
      <c r="J390" s="97">
        <f t="shared" si="11"/>
        <v>0</v>
      </c>
      <c r="K390" s="87"/>
    </row>
    <row r="391" spans="1:11" ht="76.5">
      <c r="A391" s="85" t="s">
        <v>902</v>
      </c>
      <c r="B391" s="86" t="s">
        <v>61</v>
      </c>
      <c r="C391" s="86" t="s">
        <v>677</v>
      </c>
      <c r="D391" s="86" t="s">
        <v>541</v>
      </c>
      <c r="E391" s="86" t="s">
        <v>58</v>
      </c>
      <c r="F391" s="89">
        <v>0</v>
      </c>
      <c r="G391" s="89">
        <v>20000</v>
      </c>
      <c r="H391" s="89">
        <v>20000</v>
      </c>
      <c r="I391" s="97" t="e">
        <f t="shared" si="10"/>
        <v>#DIV/0!</v>
      </c>
      <c r="J391" s="97">
        <f t="shared" si="11"/>
        <v>1</v>
      </c>
      <c r="K391" s="87"/>
    </row>
    <row r="392" spans="1:11" ht="51">
      <c r="A392" s="85" t="s">
        <v>864</v>
      </c>
      <c r="B392" s="86" t="s">
        <v>61</v>
      </c>
      <c r="C392" s="86" t="s">
        <v>677</v>
      </c>
      <c r="D392" s="86" t="s">
        <v>541</v>
      </c>
      <c r="E392" s="86" t="s">
        <v>76</v>
      </c>
      <c r="F392" s="89">
        <v>0</v>
      </c>
      <c r="G392" s="89">
        <v>20000</v>
      </c>
      <c r="H392" s="89">
        <v>20000</v>
      </c>
      <c r="I392" s="97" t="e">
        <f t="shared" si="10"/>
        <v>#DIV/0!</v>
      </c>
      <c r="J392" s="97">
        <f t="shared" si="11"/>
        <v>1</v>
      </c>
      <c r="K392" s="87"/>
    </row>
    <row r="393" spans="1:11" ht="76.5">
      <c r="A393" s="85" t="s">
        <v>903</v>
      </c>
      <c r="B393" s="86" t="s">
        <v>61</v>
      </c>
      <c r="C393" s="86" t="s">
        <v>677</v>
      </c>
      <c r="D393" s="86" t="s">
        <v>540</v>
      </c>
      <c r="E393" s="86" t="s">
        <v>58</v>
      </c>
      <c r="F393" s="89">
        <v>0</v>
      </c>
      <c r="G393" s="89">
        <v>20000</v>
      </c>
      <c r="H393" s="89">
        <v>20000</v>
      </c>
      <c r="I393" s="97" t="e">
        <f t="shared" si="10"/>
        <v>#DIV/0!</v>
      </c>
      <c r="J393" s="97">
        <f t="shared" si="11"/>
        <v>1</v>
      </c>
      <c r="K393" s="87"/>
    </row>
    <row r="394" spans="1:11" ht="51">
      <c r="A394" s="85" t="s">
        <v>864</v>
      </c>
      <c r="B394" s="86" t="s">
        <v>61</v>
      </c>
      <c r="C394" s="86" t="s">
        <v>677</v>
      </c>
      <c r="D394" s="86" t="s">
        <v>540</v>
      </c>
      <c r="E394" s="86" t="s">
        <v>76</v>
      </c>
      <c r="F394" s="89">
        <v>0</v>
      </c>
      <c r="G394" s="89">
        <v>20000</v>
      </c>
      <c r="H394" s="89">
        <v>20000</v>
      </c>
      <c r="I394" s="97" t="e">
        <f t="shared" si="10"/>
        <v>#DIV/0!</v>
      </c>
      <c r="J394" s="97">
        <f t="shared" si="11"/>
        <v>1</v>
      </c>
      <c r="K394" s="87"/>
    </row>
    <row r="395" spans="1:11" ht="63.75">
      <c r="A395" s="85" t="s">
        <v>904</v>
      </c>
      <c r="B395" s="86" t="s">
        <v>61</v>
      </c>
      <c r="C395" s="86" t="s">
        <v>677</v>
      </c>
      <c r="D395" s="86" t="s">
        <v>539</v>
      </c>
      <c r="E395" s="86" t="s">
        <v>58</v>
      </c>
      <c r="F395" s="89">
        <v>0</v>
      </c>
      <c r="G395" s="89">
        <v>20000</v>
      </c>
      <c r="H395" s="89">
        <v>20000</v>
      </c>
      <c r="I395" s="97" t="e">
        <f t="shared" si="10"/>
        <v>#DIV/0!</v>
      </c>
      <c r="J395" s="97">
        <f t="shared" si="11"/>
        <v>1</v>
      </c>
      <c r="K395" s="87"/>
    </row>
    <row r="396" spans="1:11" ht="51">
      <c r="A396" s="85" t="s">
        <v>864</v>
      </c>
      <c r="B396" s="86" t="s">
        <v>61</v>
      </c>
      <c r="C396" s="86" t="s">
        <v>677</v>
      </c>
      <c r="D396" s="86" t="s">
        <v>539</v>
      </c>
      <c r="E396" s="86" t="s">
        <v>76</v>
      </c>
      <c r="F396" s="89">
        <v>0</v>
      </c>
      <c r="G396" s="89">
        <v>20000</v>
      </c>
      <c r="H396" s="89">
        <v>20000</v>
      </c>
      <c r="I396" s="97" t="e">
        <f t="shared" si="10"/>
        <v>#DIV/0!</v>
      </c>
      <c r="J396" s="97">
        <f t="shared" si="11"/>
        <v>1</v>
      </c>
      <c r="K396" s="87"/>
    </row>
    <row r="397" spans="1:11" ht="76.5">
      <c r="A397" s="85" t="s">
        <v>905</v>
      </c>
      <c r="B397" s="86" t="s">
        <v>61</v>
      </c>
      <c r="C397" s="86" t="s">
        <v>677</v>
      </c>
      <c r="D397" s="86" t="s">
        <v>538</v>
      </c>
      <c r="E397" s="86" t="s">
        <v>58</v>
      </c>
      <c r="F397" s="89">
        <v>0</v>
      </c>
      <c r="G397" s="89">
        <v>20000</v>
      </c>
      <c r="H397" s="89">
        <v>20000</v>
      </c>
      <c r="I397" s="97" t="e">
        <f t="shared" si="10"/>
        <v>#DIV/0!</v>
      </c>
      <c r="J397" s="97">
        <f t="shared" si="11"/>
        <v>1</v>
      </c>
      <c r="K397" s="87"/>
    </row>
    <row r="398" spans="1:11" ht="51">
      <c r="A398" s="85" t="s">
        <v>864</v>
      </c>
      <c r="B398" s="86" t="s">
        <v>61</v>
      </c>
      <c r="C398" s="86" t="s">
        <v>677</v>
      </c>
      <c r="D398" s="86" t="s">
        <v>538</v>
      </c>
      <c r="E398" s="86" t="s">
        <v>76</v>
      </c>
      <c r="F398" s="89">
        <v>0</v>
      </c>
      <c r="G398" s="89">
        <v>20000</v>
      </c>
      <c r="H398" s="89">
        <v>20000</v>
      </c>
      <c r="I398" s="97" t="e">
        <f t="shared" si="10"/>
        <v>#DIV/0!</v>
      </c>
      <c r="J398" s="97">
        <f t="shared" si="11"/>
        <v>1</v>
      </c>
      <c r="K398" s="87"/>
    </row>
    <row r="399" spans="1:11" ht="76.5">
      <c r="A399" s="85" t="s">
        <v>906</v>
      </c>
      <c r="B399" s="86" t="s">
        <v>61</v>
      </c>
      <c r="C399" s="86" t="s">
        <v>677</v>
      </c>
      <c r="D399" s="86" t="s">
        <v>537</v>
      </c>
      <c r="E399" s="86" t="s">
        <v>58</v>
      </c>
      <c r="F399" s="89">
        <v>0</v>
      </c>
      <c r="G399" s="89">
        <v>10000</v>
      </c>
      <c r="H399" s="89">
        <v>10000</v>
      </c>
      <c r="I399" s="97" t="e">
        <f t="shared" si="10"/>
        <v>#DIV/0!</v>
      </c>
      <c r="J399" s="97">
        <f t="shared" si="11"/>
        <v>1</v>
      </c>
      <c r="K399" s="87"/>
    </row>
    <row r="400" spans="1:11" ht="51">
      <c r="A400" s="85" t="s">
        <v>864</v>
      </c>
      <c r="B400" s="86" t="s">
        <v>61</v>
      </c>
      <c r="C400" s="86" t="s">
        <v>677</v>
      </c>
      <c r="D400" s="86" t="s">
        <v>537</v>
      </c>
      <c r="E400" s="86" t="s">
        <v>76</v>
      </c>
      <c r="F400" s="89">
        <v>0</v>
      </c>
      <c r="G400" s="89">
        <v>10000</v>
      </c>
      <c r="H400" s="89">
        <v>10000</v>
      </c>
      <c r="I400" s="97" t="e">
        <f t="shared" si="10"/>
        <v>#DIV/0!</v>
      </c>
      <c r="J400" s="97">
        <f t="shared" si="11"/>
        <v>1</v>
      </c>
      <c r="K400" s="87"/>
    </row>
    <row r="401" spans="1:11" ht="89.25">
      <c r="A401" s="85" t="s">
        <v>907</v>
      </c>
      <c r="B401" s="86" t="s">
        <v>61</v>
      </c>
      <c r="C401" s="86" t="s">
        <v>677</v>
      </c>
      <c r="D401" s="86" t="s">
        <v>536</v>
      </c>
      <c r="E401" s="86" t="s">
        <v>58</v>
      </c>
      <c r="F401" s="89">
        <v>0</v>
      </c>
      <c r="G401" s="89">
        <v>71795.92</v>
      </c>
      <c r="H401" s="89">
        <v>0</v>
      </c>
      <c r="I401" s="97" t="e">
        <f t="shared" ref="I401:I409" si="12">H401/F401</f>
        <v>#DIV/0!</v>
      </c>
      <c r="J401" s="97">
        <f t="shared" ref="J401:J409" si="13">H401/G401</f>
        <v>0</v>
      </c>
      <c r="K401" s="87"/>
    </row>
    <row r="402" spans="1:11" ht="51">
      <c r="A402" s="85" t="s">
        <v>864</v>
      </c>
      <c r="B402" s="86" t="s">
        <v>61</v>
      </c>
      <c r="C402" s="86" t="s">
        <v>677</v>
      </c>
      <c r="D402" s="86" t="s">
        <v>536</v>
      </c>
      <c r="E402" s="86" t="s">
        <v>76</v>
      </c>
      <c r="F402" s="89">
        <v>0</v>
      </c>
      <c r="G402" s="89">
        <v>71795.92</v>
      </c>
      <c r="H402" s="89">
        <v>0</v>
      </c>
      <c r="I402" s="97" t="e">
        <f t="shared" si="12"/>
        <v>#DIV/0!</v>
      </c>
      <c r="J402" s="97">
        <f t="shared" si="13"/>
        <v>0</v>
      </c>
      <c r="K402" s="87"/>
    </row>
    <row r="403" spans="1:11" ht="63.75">
      <c r="A403" s="85" t="s">
        <v>908</v>
      </c>
      <c r="B403" s="86" t="s">
        <v>61</v>
      </c>
      <c r="C403" s="86" t="s">
        <v>677</v>
      </c>
      <c r="D403" s="86" t="s">
        <v>485</v>
      </c>
      <c r="E403" s="86" t="s">
        <v>58</v>
      </c>
      <c r="F403" s="89">
        <v>4353535.3499999996</v>
      </c>
      <c r="G403" s="89">
        <v>4353025.2</v>
      </c>
      <c r="H403" s="89">
        <v>4353025.2</v>
      </c>
      <c r="I403" s="97">
        <f t="shared" si="12"/>
        <v>0.9998828193734548</v>
      </c>
      <c r="J403" s="97">
        <f t="shared" si="13"/>
        <v>1</v>
      </c>
      <c r="K403" s="87"/>
    </row>
    <row r="404" spans="1:11" ht="51">
      <c r="A404" s="85" t="s">
        <v>864</v>
      </c>
      <c r="B404" s="86" t="s">
        <v>61</v>
      </c>
      <c r="C404" s="86" t="s">
        <v>677</v>
      </c>
      <c r="D404" s="86" t="s">
        <v>485</v>
      </c>
      <c r="E404" s="86" t="s">
        <v>76</v>
      </c>
      <c r="F404" s="89">
        <v>4353535.3499999996</v>
      </c>
      <c r="G404" s="89">
        <v>4353025.2</v>
      </c>
      <c r="H404" s="89">
        <v>4353025.2</v>
      </c>
      <c r="I404" s="97">
        <f t="shared" si="12"/>
        <v>0.9998828193734548</v>
      </c>
      <c r="J404" s="97">
        <f t="shared" si="13"/>
        <v>1</v>
      </c>
      <c r="K404" s="87"/>
    </row>
    <row r="405" spans="1:11">
      <c r="A405" s="85" t="s">
        <v>840</v>
      </c>
      <c r="B405" s="86" t="s">
        <v>61</v>
      </c>
      <c r="C405" s="86" t="s">
        <v>690</v>
      </c>
      <c r="D405" s="86" t="s">
        <v>78</v>
      </c>
      <c r="E405" s="86" t="s">
        <v>58</v>
      </c>
      <c r="F405" s="89">
        <v>0</v>
      </c>
      <c r="G405" s="89">
        <v>1230000</v>
      </c>
      <c r="H405" s="89">
        <v>1201658.23</v>
      </c>
      <c r="I405" s="97" t="e">
        <f t="shared" si="12"/>
        <v>#DIV/0!</v>
      </c>
      <c r="J405" s="97">
        <f t="shared" si="13"/>
        <v>0.97695791056910564</v>
      </c>
      <c r="K405" s="87"/>
    </row>
    <row r="406" spans="1:11">
      <c r="A406" s="85" t="s">
        <v>844</v>
      </c>
      <c r="B406" s="86" t="s">
        <v>61</v>
      </c>
      <c r="C406" s="86" t="s">
        <v>692</v>
      </c>
      <c r="D406" s="86" t="s">
        <v>78</v>
      </c>
      <c r="E406" s="86" t="s">
        <v>58</v>
      </c>
      <c r="F406" s="89">
        <v>0</v>
      </c>
      <c r="G406" s="89">
        <v>1230000</v>
      </c>
      <c r="H406" s="89">
        <v>1201658.23</v>
      </c>
      <c r="I406" s="97" t="e">
        <f t="shared" si="12"/>
        <v>#DIV/0!</v>
      </c>
      <c r="J406" s="97">
        <f t="shared" si="13"/>
        <v>0.97695791056910564</v>
      </c>
      <c r="K406" s="87"/>
    </row>
    <row r="407" spans="1:11" ht="89.25">
      <c r="A407" s="85" t="s">
        <v>845</v>
      </c>
      <c r="B407" s="86" t="s">
        <v>61</v>
      </c>
      <c r="C407" s="86" t="s">
        <v>692</v>
      </c>
      <c r="D407" s="86" t="s">
        <v>535</v>
      </c>
      <c r="E407" s="86" t="s">
        <v>58</v>
      </c>
      <c r="F407" s="89">
        <v>0</v>
      </c>
      <c r="G407" s="89">
        <v>1230000</v>
      </c>
      <c r="H407" s="89">
        <v>1201658.23</v>
      </c>
      <c r="I407" s="97" t="e">
        <f t="shared" si="12"/>
        <v>#DIV/0!</v>
      </c>
      <c r="J407" s="97">
        <f t="shared" si="13"/>
        <v>0.97695791056910564</v>
      </c>
      <c r="K407" s="87"/>
    </row>
    <row r="408" spans="1:11" ht="51">
      <c r="A408" s="85" t="s">
        <v>864</v>
      </c>
      <c r="B408" s="86" t="s">
        <v>61</v>
      </c>
      <c r="C408" s="86" t="s">
        <v>692</v>
      </c>
      <c r="D408" s="86" t="s">
        <v>535</v>
      </c>
      <c r="E408" s="86" t="s">
        <v>76</v>
      </c>
      <c r="F408" s="89">
        <v>0</v>
      </c>
      <c r="G408" s="89">
        <v>1230000</v>
      </c>
      <c r="H408" s="89">
        <v>1201658.23</v>
      </c>
      <c r="I408" s="97" t="e">
        <f t="shared" si="12"/>
        <v>#DIV/0!</v>
      </c>
      <c r="J408" s="97">
        <f t="shared" si="13"/>
        <v>0.97695791056910564</v>
      </c>
      <c r="K408" s="87"/>
    </row>
    <row r="409" spans="1:11">
      <c r="A409" s="282" t="s">
        <v>707</v>
      </c>
      <c r="B409" s="283"/>
      <c r="C409" s="283"/>
      <c r="D409" s="283"/>
      <c r="E409" s="283"/>
      <c r="F409" s="90">
        <v>250428609</v>
      </c>
      <c r="G409" s="90">
        <v>323933302.02999997</v>
      </c>
      <c r="H409" s="90">
        <v>295937469.43000001</v>
      </c>
      <c r="I409" s="97">
        <f t="shared" si="12"/>
        <v>1.1817238877447904</v>
      </c>
      <c r="J409" s="97">
        <f t="shared" si="13"/>
        <v>0.91357531805295145</v>
      </c>
      <c r="K409" s="88"/>
    </row>
  </sheetData>
  <mergeCells count="22">
    <mergeCell ref="A9:E11"/>
    <mergeCell ref="A13:E13"/>
    <mergeCell ref="A1:E1"/>
    <mergeCell ref="B2:E2"/>
    <mergeCell ref="B3:E3"/>
    <mergeCell ref="B4:E4"/>
    <mergeCell ref="B5:E5"/>
    <mergeCell ref="B6:E6"/>
    <mergeCell ref="B7:E7"/>
    <mergeCell ref="A12:E12"/>
    <mergeCell ref="A409:E409"/>
    <mergeCell ref="H14:H15"/>
    <mergeCell ref="I14:I15"/>
    <mergeCell ref="J14:J15"/>
    <mergeCell ref="K14:K15"/>
    <mergeCell ref="F14:F15"/>
    <mergeCell ref="G14:G15"/>
    <mergeCell ref="A14:A15"/>
    <mergeCell ref="B14:B15"/>
    <mergeCell ref="C14:C15"/>
    <mergeCell ref="D14:D15"/>
    <mergeCell ref="E14:E15"/>
  </mergeCells>
  <pageMargins left="0.78749999999999998" right="0.59027779999999996" top="0.59027779999999996" bottom="0.59027779999999996" header="0.39374999999999999" footer="0.51180550000000002"/>
  <pageSetup paperSize="9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7"/>
  <dimension ref="A1:H254"/>
  <sheetViews>
    <sheetView showGridLines="0" zoomScaleSheetLayoutView="100" workbookViewId="0">
      <selection activeCell="A4" sqref="A4:D4"/>
    </sheetView>
  </sheetViews>
  <sheetFormatPr defaultRowHeight="15"/>
  <cols>
    <col min="1" max="1" width="45.85546875" style="23" customWidth="1"/>
    <col min="2" max="2" width="27.28515625" style="23" customWidth="1"/>
    <col min="3" max="16384" width="9.140625" style="23"/>
  </cols>
  <sheetData>
    <row r="1" spans="1:8" ht="15.75">
      <c r="A1" s="257" t="s">
        <v>457</v>
      </c>
      <c r="B1" s="257"/>
      <c r="C1" s="257"/>
      <c r="D1" s="257"/>
      <c r="E1" s="257"/>
      <c r="F1" s="257"/>
    </row>
    <row r="2" spans="1:8" ht="15.75">
      <c r="A2" s="257" t="s">
        <v>0</v>
      </c>
      <c r="B2" s="257"/>
      <c r="C2" s="257"/>
      <c r="D2" s="257"/>
      <c r="E2" s="257"/>
      <c r="F2" s="257"/>
    </row>
    <row r="3" spans="1:8" ht="15.75">
      <c r="A3" s="16"/>
      <c r="B3" s="257" t="s">
        <v>594</v>
      </c>
      <c r="C3" s="257"/>
      <c r="D3" s="257"/>
      <c r="E3" s="257"/>
      <c r="F3" s="257"/>
    </row>
    <row r="4" spans="1:8" ht="15.75">
      <c r="A4" s="257" t="s">
        <v>1066</v>
      </c>
      <c r="B4" s="257"/>
      <c r="C4" s="257"/>
      <c r="D4" s="257"/>
      <c r="E4" s="16"/>
      <c r="F4" s="16"/>
    </row>
    <row r="5" spans="1:8">
      <c r="A5"/>
      <c r="B5" s="83"/>
    </row>
    <row r="6" spans="1:8">
      <c r="A6"/>
      <c r="B6" s="83"/>
    </row>
    <row r="7" spans="1:8" ht="15.75">
      <c r="A7"/>
      <c r="B7" s="82"/>
      <c r="C7" s="16" t="s">
        <v>462</v>
      </c>
    </row>
    <row r="8" spans="1:8" ht="18" customHeight="1">
      <c r="A8" s="16" t="s">
        <v>1058</v>
      </c>
      <c r="B8" s="16"/>
    </row>
    <row r="9" spans="1:8" ht="12" customHeight="1">
      <c r="A9" s="16" t="s">
        <v>1059</v>
      </c>
      <c r="B9" s="16"/>
    </row>
    <row r="10" spans="1:8" ht="17.25" customHeight="1">
      <c r="A10" s="278" t="s">
        <v>1063</v>
      </c>
      <c r="B10" s="278"/>
      <c r="C10" s="278"/>
      <c r="D10" s="278"/>
      <c r="E10" s="278"/>
      <c r="F10" s="278"/>
    </row>
    <row r="11" spans="1:8" ht="15" customHeight="1">
      <c r="A11" s="302"/>
      <c r="B11" s="302"/>
      <c r="C11" s="302"/>
      <c r="D11" s="302"/>
      <c r="E11" s="302"/>
      <c r="F11" s="302"/>
      <c r="H11" s="84" t="s">
        <v>43</v>
      </c>
    </row>
    <row r="12" spans="1:8" ht="41.25" customHeight="1">
      <c r="A12" s="300" t="s">
        <v>596</v>
      </c>
      <c r="B12" s="300" t="s">
        <v>118</v>
      </c>
      <c r="C12" s="294" t="s">
        <v>715</v>
      </c>
      <c r="D12" s="294" t="s">
        <v>716</v>
      </c>
      <c r="E12" s="294" t="s">
        <v>717</v>
      </c>
      <c r="F12" s="298" t="s">
        <v>997</v>
      </c>
      <c r="G12" s="298" t="s">
        <v>911</v>
      </c>
      <c r="H12" s="298" t="s">
        <v>713</v>
      </c>
    </row>
    <row r="13" spans="1:8">
      <c r="A13" s="301"/>
      <c r="B13" s="301"/>
      <c r="C13" s="295"/>
      <c r="D13" s="295"/>
      <c r="E13" s="295"/>
      <c r="F13" s="299"/>
      <c r="G13" s="299"/>
      <c r="H13" s="299"/>
    </row>
    <row r="14" spans="1:8" ht="51">
      <c r="A14" s="98" t="s">
        <v>912</v>
      </c>
      <c r="B14" s="99" t="s">
        <v>74</v>
      </c>
      <c r="C14" s="101">
        <v>118701146.45999999</v>
      </c>
      <c r="D14" s="101">
        <v>131575532.75</v>
      </c>
      <c r="E14" s="101">
        <v>131294776.26000001</v>
      </c>
      <c r="F14" s="236">
        <f>E14/C14</f>
        <v>1.1060952667735506</v>
      </c>
      <c r="G14" s="236">
        <f>E14/D14</f>
        <v>0.99786619530142096</v>
      </c>
      <c r="H14" s="101"/>
    </row>
    <row r="15" spans="1:8" ht="25.5">
      <c r="A15" s="98" t="s">
        <v>913</v>
      </c>
      <c r="B15" s="99" t="s">
        <v>250</v>
      </c>
      <c r="C15" s="101">
        <v>118701146.45999999</v>
      </c>
      <c r="D15" s="101">
        <v>131575532.75</v>
      </c>
      <c r="E15" s="101">
        <v>131294776.26000001</v>
      </c>
      <c r="F15" s="236">
        <f t="shared" ref="F15:F78" si="0">E15/C15</f>
        <v>1.1060952667735506</v>
      </c>
      <c r="G15" s="236">
        <f t="shared" ref="G15:G78" si="1">E15/D15</f>
        <v>0.99786619530142096</v>
      </c>
      <c r="H15" s="101"/>
    </row>
    <row r="16" spans="1:8" ht="38.25">
      <c r="A16" s="98" t="s">
        <v>914</v>
      </c>
      <c r="B16" s="99" t="s">
        <v>251</v>
      </c>
      <c r="C16" s="101">
        <v>29496500</v>
      </c>
      <c r="D16" s="101">
        <v>33037000</v>
      </c>
      <c r="E16" s="101">
        <v>32983658.23</v>
      </c>
      <c r="F16" s="236">
        <f t="shared" si="0"/>
        <v>1.1182227799908464</v>
      </c>
      <c r="G16" s="236">
        <f t="shared" si="1"/>
        <v>0.99838539304416263</v>
      </c>
      <c r="H16" s="101"/>
    </row>
    <row r="17" spans="1:8" ht="25.5">
      <c r="A17" s="98" t="s">
        <v>871</v>
      </c>
      <c r="B17" s="99" t="s">
        <v>75</v>
      </c>
      <c r="C17" s="101">
        <v>13644000</v>
      </c>
      <c r="D17" s="101">
        <v>16189000</v>
      </c>
      <c r="E17" s="101">
        <v>16189000</v>
      </c>
      <c r="F17" s="236">
        <f t="shared" si="0"/>
        <v>1.1865288771621225</v>
      </c>
      <c r="G17" s="236">
        <f t="shared" si="1"/>
        <v>1</v>
      </c>
      <c r="H17" s="101"/>
    </row>
    <row r="18" spans="1:8" ht="140.25">
      <c r="A18" s="98" t="s">
        <v>872</v>
      </c>
      <c r="B18" s="99" t="s">
        <v>295</v>
      </c>
      <c r="C18" s="101">
        <v>222000</v>
      </c>
      <c r="D18" s="101">
        <v>367000</v>
      </c>
      <c r="E18" s="101">
        <v>342000</v>
      </c>
      <c r="F18" s="236">
        <f t="shared" si="0"/>
        <v>1.5405405405405406</v>
      </c>
      <c r="G18" s="236">
        <f t="shared" si="1"/>
        <v>0.93188010899182561</v>
      </c>
      <c r="H18" s="101"/>
    </row>
    <row r="19" spans="1:8" ht="89.25">
      <c r="A19" s="98" t="s">
        <v>873</v>
      </c>
      <c r="B19" s="99" t="s">
        <v>403</v>
      </c>
      <c r="C19" s="101">
        <v>791000</v>
      </c>
      <c r="D19" s="101">
        <v>0</v>
      </c>
      <c r="E19" s="101">
        <v>0</v>
      </c>
      <c r="F19" s="236">
        <f t="shared" si="0"/>
        <v>0</v>
      </c>
      <c r="G19" s="236" t="e">
        <f t="shared" si="1"/>
        <v>#DIV/0!</v>
      </c>
      <c r="H19" s="101"/>
    </row>
    <row r="20" spans="1:8" ht="63.75">
      <c r="A20" s="98" t="s">
        <v>837</v>
      </c>
      <c r="B20" s="99" t="s">
        <v>404</v>
      </c>
      <c r="C20" s="101">
        <v>14476000</v>
      </c>
      <c r="D20" s="101">
        <v>15004000</v>
      </c>
      <c r="E20" s="101">
        <v>15004000</v>
      </c>
      <c r="F20" s="236">
        <f t="shared" si="0"/>
        <v>1.0364741641337385</v>
      </c>
      <c r="G20" s="236">
        <f t="shared" si="1"/>
        <v>1</v>
      </c>
      <c r="H20" s="101"/>
    </row>
    <row r="21" spans="1:8" ht="76.5">
      <c r="A21" s="98" t="s">
        <v>845</v>
      </c>
      <c r="B21" s="99" t="s">
        <v>535</v>
      </c>
      <c r="C21" s="101">
        <v>0</v>
      </c>
      <c r="D21" s="101">
        <v>1230000</v>
      </c>
      <c r="E21" s="101">
        <v>1201658.23</v>
      </c>
      <c r="F21" s="236" t="e">
        <f t="shared" si="0"/>
        <v>#DIV/0!</v>
      </c>
      <c r="G21" s="236">
        <f t="shared" si="1"/>
        <v>0.97695791056910564</v>
      </c>
      <c r="H21" s="101"/>
    </row>
    <row r="22" spans="1:8" ht="89.25">
      <c r="A22" s="98" t="s">
        <v>874</v>
      </c>
      <c r="B22" s="99" t="s">
        <v>405</v>
      </c>
      <c r="C22" s="101">
        <v>100000</v>
      </c>
      <c r="D22" s="101">
        <v>0</v>
      </c>
      <c r="E22" s="101">
        <v>0</v>
      </c>
      <c r="F22" s="236">
        <f t="shared" si="0"/>
        <v>0</v>
      </c>
      <c r="G22" s="236" t="e">
        <f t="shared" si="1"/>
        <v>#DIV/0!</v>
      </c>
      <c r="H22" s="101"/>
    </row>
    <row r="23" spans="1:8" ht="51">
      <c r="A23" s="98" t="s">
        <v>875</v>
      </c>
      <c r="B23" s="99" t="s">
        <v>73</v>
      </c>
      <c r="C23" s="101">
        <v>247000</v>
      </c>
      <c r="D23" s="101">
        <v>247000</v>
      </c>
      <c r="E23" s="101">
        <v>247000</v>
      </c>
      <c r="F23" s="236">
        <f t="shared" si="0"/>
        <v>1</v>
      </c>
      <c r="G23" s="236">
        <f t="shared" si="1"/>
        <v>1</v>
      </c>
      <c r="H23" s="101"/>
    </row>
    <row r="24" spans="1:8" ht="25.5">
      <c r="A24" s="98" t="s">
        <v>876</v>
      </c>
      <c r="B24" s="99" t="s">
        <v>406</v>
      </c>
      <c r="C24" s="101">
        <v>16500</v>
      </c>
      <c r="D24" s="101">
        <v>0</v>
      </c>
      <c r="E24" s="101">
        <v>0</v>
      </c>
      <c r="F24" s="236">
        <f t="shared" si="0"/>
        <v>0</v>
      </c>
      <c r="G24" s="236" t="e">
        <f t="shared" si="1"/>
        <v>#DIV/0!</v>
      </c>
      <c r="H24" s="101"/>
    </row>
    <row r="25" spans="1:8" ht="25.5">
      <c r="A25" s="98" t="s">
        <v>915</v>
      </c>
      <c r="B25" s="99" t="s">
        <v>252</v>
      </c>
      <c r="C25" s="101">
        <v>60885545.450000003</v>
      </c>
      <c r="D25" s="101">
        <v>68899852.319999993</v>
      </c>
      <c r="E25" s="101">
        <v>68672437.599999994</v>
      </c>
      <c r="F25" s="236">
        <f t="shared" si="0"/>
        <v>1.1278939375913892</v>
      </c>
      <c r="G25" s="236">
        <f t="shared" si="1"/>
        <v>0.99669934386878234</v>
      </c>
      <c r="H25" s="101"/>
    </row>
    <row r="26" spans="1:8" ht="45" customHeight="1">
      <c r="A26" s="98" t="s">
        <v>871</v>
      </c>
      <c r="B26" s="99" t="s">
        <v>87</v>
      </c>
      <c r="C26" s="101">
        <v>13012000</v>
      </c>
      <c r="D26" s="101">
        <v>18107000</v>
      </c>
      <c r="E26" s="101">
        <v>18106604.75</v>
      </c>
      <c r="F26" s="236">
        <f t="shared" si="0"/>
        <v>1.391531259606517</v>
      </c>
      <c r="G26" s="236">
        <f t="shared" si="1"/>
        <v>0.99997817142541556</v>
      </c>
      <c r="H26" s="101"/>
    </row>
    <row r="27" spans="1:8" ht="38.25">
      <c r="A27" s="98" t="s">
        <v>836</v>
      </c>
      <c r="B27" s="99" t="s">
        <v>407</v>
      </c>
      <c r="C27" s="101">
        <v>50000</v>
      </c>
      <c r="D27" s="101">
        <v>50000</v>
      </c>
      <c r="E27" s="101">
        <v>50000</v>
      </c>
      <c r="F27" s="236">
        <f t="shared" si="0"/>
        <v>1</v>
      </c>
      <c r="G27" s="236">
        <f t="shared" si="1"/>
        <v>1</v>
      </c>
      <c r="H27" s="101"/>
    </row>
    <row r="28" spans="1:8" ht="12.75" customHeight="1">
      <c r="A28" s="98" t="s">
        <v>877</v>
      </c>
      <c r="B28" s="99" t="s">
        <v>60</v>
      </c>
      <c r="C28" s="101">
        <v>1491000</v>
      </c>
      <c r="D28" s="101">
        <v>1310000</v>
      </c>
      <c r="E28" s="101">
        <v>1310000</v>
      </c>
      <c r="F28" s="236">
        <f t="shared" si="0"/>
        <v>0.87860496311200531</v>
      </c>
      <c r="G28" s="236">
        <f t="shared" si="1"/>
        <v>1</v>
      </c>
      <c r="H28" s="101"/>
    </row>
    <row r="29" spans="1:8" ht="89.25">
      <c r="A29" s="98" t="s">
        <v>873</v>
      </c>
      <c r="B29" s="99" t="s">
        <v>554</v>
      </c>
      <c r="C29" s="101">
        <v>0</v>
      </c>
      <c r="D29" s="101">
        <v>791000</v>
      </c>
      <c r="E29" s="101">
        <v>791000</v>
      </c>
      <c r="F29" s="236" t="e">
        <f t="shared" si="0"/>
        <v>#DIV/0!</v>
      </c>
      <c r="G29" s="236">
        <f t="shared" si="1"/>
        <v>1</v>
      </c>
      <c r="H29" s="101"/>
    </row>
    <row r="30" spans="1:8" ht="63.75">
      <c r="A30" s="98" t="s">
        <v>837</v>
      </c>
      <c r="B30" s="99" t="s">
        <v>65</v>
      </c>
      <c r="C30" s="101">
        <v>39073000</v>
      </c>
      <c r="D30" s="101">
        <v>39721400</v>
      </c>
      <c r="E30" s="101">
        <v>39721309.850000001</v>
      </c>
      <c r="F30" s="236">
        <f t="shared" si="0"/>
        <v>1.0165922721572442</v>
      </c>
      <c r="G30" s="236">
        <f t="shared" si="1"/>
        <v>0.99999773044253226</v>
      </c>
      <c r="H30" s="101"/>
    </row>
    <row r="31" spans="1:8" ht="63.75">
      <c r="A31" s="98" t="s">
        <v>878</v>
      </c>
      <c r="B31" s="99" t="s">
        <v>66</v>
      </c>
      <c r="C31" s="101">
        <v>429000</v>
      </c>
      <c r="D31" s="101">
        <v>389000</v>
      </c>
      <c r="E31" s="101">
        <v>389000</v>
      </c>
      <c r="F31" s="236">
        <f t="shared" si="0"/>
        <v>0.90675990675990681</v>
      </c>
      <c r="G31" s="236">
        <f t="shared" si="1"/>
        <v>1</v>
      </c>
      <c r="H31" s="101"/>
    </row>
    <row r="32" spans="1:8" ht="63.75">
      <c r="A32" s="98" t="s">
        <v>879</v>
      </c>
      <c r="B32" s="99" t="s">
        <v>68</v>
      </c>
      <c r="C32" s="101">
        <v>119000</v>
      </c>
      <c r="D32" s="101">
        <v>116000</v>
      </c>
      <c r="E32" s="101">
        <v>114155</v>
      </c>
      <c r="F32" s="236">
        <f t="shared" si="0"/>
        <v>0.9592857142857143</v>
      </c>
      <c r="G32" s="236">
        <f t="shared" si="1"/>
        <v>0.98409482758620692</v>
      </c>
      <c r="H32" s="101"/>
    </row>
    <row r="33" spans="1:8" ht="89.25">
      <c r="A33" s="98" t="s">
        <v>874</v>
      </c>
      <c r="B33" s="99" t="s">
        <v>69</v>
      </c>
      <c r="C33" s="101">
        <v>100000</v>
      </c>
      <c r="D33" s="101">
        <v>0</v>
      </c>
      <c r="E33" s="101">
        <v>0</v>
      </c>
      <c r="F33" s="236">
        <f t="shared" si="0"/>
        <v>0</v>
      </c>
      <c r="G33" s="236" t="e">
        <f t="shared" si="1"/>
        <v>#DIV/0!</v>
      </c>
      <c r="H33" s="101"/>
    </row>
    <row r="34" spans="1:8" ht="76.5">
      <c r="A34" s="98" t="s">
        <v>839</v>
      </c>
      <c r="B34" s="99" t="s">
        <v>239</v>
      </c>
      <c r="C34" s="101">
        <v>540000</v>
      </c>
      <c r="D34" s="101">
        <v>464771.38</v>
      </c>
      <c r="E34" s="101">
        <v>464771.38</v>
      </c>
      <c r="F34" s="236">
        <f t="shared" si="0"/>
        <v>0.86068774074074073</v>
      </c>
      <c r="G34" s="236">
        <f t="shared" si="1"/>
        <v>1</v>
      </c>
      <c r="H34" s="101"/>
    </row>
    <row r="35" spans="1:8" ht="63.75">
      <c r="A35" s="98" t="s">
        <v>774</v>
      </c>
      <c r="B35" s="99" t="s">
        <v>587</v>
      </c>
      <c r="C35" s="101">
        <v>0</v>
      </c>
      <c r="D35" s="101">
        <v>17000</v>
      </c>
      <c r="E35" s="101">
        <v>16338.95</v>
      </c>
      <c r="F35" s="236" t="e">
        <f t="shared" si="0"/>
        <v>#DIV/0!</v>
      </c>
      <c r="G35" s="236">
        <f t="shared" si="1"/>
        <v>0.96111470588235304</v>
      </c>
      <c r="H35" s="101"/>
    </row>
    <row r="36" spans="1:8" ht="25.5">
      <c r="A36" s="98" t="s">
        <v>869</v>
      </c>
      <c r="B36" s="99" t="s">
        <v>315</v>
      </c>
      <c r="C36" s="101">
        <v>70000</v>
      </c>
      <c r="D36" s="101">
        <v>55701</v>
      </c>
      <c r="E36" s="101">
        <v>55701</v>
      </c>
      <c r="F36" s="236">
        <f t="shared" si="0"/>
        <v>0.79572857142857145</v>
      </c>
      <c r="G36" s="236">
        <f t="shared" si="1"/>
        <v>1</v>
      </c>
      <c r="H36" s="101"/>
    </row>
    <row r="37" spans="1:8" ht="114.75">
      <c r="A37" s="98" t="s">
        <v>880</v>
      </c>
      <c r="B37" s="99" t="s">
        <v>553</v>
      </c>
      <c r="C37" s="101">
        <v>0</v>
      </c>
      <c r="D37" s="101">
        <v>26040</v>
      </c>
      <c r="E37" s="101">
        <v>26040</v>
      </c>
      <c r="F37" s="236" t="e">
        <f t="shared" si="0"/>
        <v>#DIV/0!</v>
      </c>
      <c r="G37" s="236">
        <f t="shared" si="1"/>
        <v>1</v>
      </c>
      <c r="H37" s="101"/>
    </row>
    <row r="38" spans="1:8" ht="76.5">
      <c r="A38" s="98" t="s">
        <v>881</v>
      </c>
      <c r="B38" s="99" t="s">
        <v>175</v>
      </c>
      <c r="C38" s="101">
        <v>3047000</v>
      </c>
      <c r="D38" s="101">
        <v>0</v>
      </c>
      <c r="E38" s="101">
        <v>0</v>
      </c>
      <c r="F38" s="236">
        <f t="shared" si="0"/>
        <v>0</v>
      </c>
      <c r="G38" s="236" t="e">
        <f t="shared" si="1"/>
        <v>#DIV/0!</v>
      </c>
      <c r="H38" s="101"/>
    </row>
    <row r="39" spans="1:8" ht="38.25">
      <c r="A39" s="98" t="s">
        <v>729</v>
      </c>
      <c r="B39" s="99" t="s">
        <v>552</v>
      </c>
      <c r="C39" s="101">
        <v>0</v>
      </c>
      <c r="D39" s="101">
        <v>29946</v>
      </c>
      <c r="E39" s="101">
        <v>29946</v>
      </c>
      <c r="F39" s="236" t="e">
        <f t="shared" si="0"/>
        <v>#DIV/0!</v>
      </c>
      <c r="G39" s="236">
        <f t="shared" si="1"/>
        <v>1</v>
      </c>
      <c r="H39" s="101"/>
    </row>
    <row r="40" spans="1:8" ht="38.25">
      <c r="A40" s="98" t="s">
        <v>882</v>
      </c>
      <c r="B40" s="99" t="s">
        <v>551</v>
      </c>
      <c r="C40" s="101">
        <v>0</v>
      </c>
      <c r="D40" s="101">
        <v>5366100</v>
      </c>
      <c r="E40" s="101">
        <v>5295840.13</v>
      </c>
      <c r="F40" s="236" t="e">
        <f t="shared" si="0"/>
        <v>#DIV/0!</v>
      </c>
      <c r="G40" s="236">
        <f t="shared" si="1"/>
        <v>0.98690671623711823</v>
      </c>
      <c r="H40" s="101"/>
    </row>
    <row r="41" spans="1:8" ht="63.75">
      <c r="A41" s="98" t="s">
        <v>883</v>
      </c>
      <c r="B41" s="99" t="s">
        <v>174</v>
      </c>
      <c r="C41" s="101">
        <v>2954545.45</v>
      </c>
      <c r="D41" s="101">
        <v>2439393.94</v>
      </c>
      <c r="E41" s="101">
        <v>2285230.54</v>
      </c>
      <c r="F41" s="236">
        <f t="shared" si="0"/>
        <v>0.77346264549763477</v>
      </c>
      <c r="G41" s="236">
        <f t="shared" si="1"/>
        <v>0.93680258138216088</v>
      </c>
      <c r="H41" s="101"/>
    </row>
    <row r="42" spans="1:8" ht="89.25">
      <c r="A42" s="98" t="s">
        <v>884</v>
      </c>
      <c r="B42" s="99" t="s">
        <v>550</v>
      </c>
      <c r="C42" s="101">
        <v>0</v>
      </c>
      <c r="D42" s="101">
        <v>16142.86</v>
      </c>
      <c r="E42" s="101">
        <v>16142.86</v>
      </c>
      <c r="F42" s="236" t="e">
        <f t="shared" si="0"/>
        <v>#DIV/0!</v>
      </c>
      <c r="G42" s="236">
        <f t="shared" si="1"/>
        <v>1</v>
      </c>
      <c r="H42" s="101"/>
    </row>
    <row r="43" spans="1:8" ht="102">
      <c r="A43" s="98" t="s">
        <v>885</v>
      </c>
      <c r="B43" s="99" t="s">
        <v>549</v>
      </c>
      <c r="C43" s="101">
        <v>0</v>
      </c>
      <c r="D43" s="101">
        <v>357.14</v>
      </c>
      <c r="E43" s="101">
        <v>357.14</v>
      </c>
      <c r="F43" s="236" t="e">
        <f t="shared" si="0"/>
        <v>#DIV/0!</v>
      </c>
      <c r="G43" s="236">
        <f t="shared" si="1"/>
        <v>1</v>
      </c>
      <c r="H43" s="101"/>
    </row>
    <row r="44" spans="1:8" ht="38.25">
      <c r="A44" s="98" t="s">
        <v>916</v>
      </c>
      <c r="B44" s="99" t="s">
        <v>253</v>
      </c>
      <c r="C44" s="101">
        <v>27569000</v>
      </c>
      <c r="D44" s="101">
        <v>28941205.969999999</v>
      </c>
      <c r="E44" s="101">
        <v>28941205.969999999</v>
      </c>
      <c r="F44" s="236">
        <f t="shared" si="0"/>
        <v>1.0497735126410097</v>
      </c>
      <c r="G44" s="236">
        <f t="shared" si="1"/>
        <v>1</v>
      </c>
      <c r="H44" s="101"/>
    </row>
    <row r="45" spans="1:8" ht="38.25">
      <c r="A45" s="98" t="s">
        <v>889</v>
      </c>
      <c r="B45" s="99" t="s">
        <v>86</v>
      </c>
      <c r="C45" s="101">
        <v>13780000</v>
      </c>
      <c r="D45" s="101">
        <v>15461800</v>
      </c>
      <c r="E45" s="101">
        <v>15461800</v>
      </c>
      <c r="F45" s="236">
        <f t="shared" si="0"/>
        <v>1.1220464441219158</v>
      </c>
      <c r="G45" s="236">
        <f t="shared" si="1"/>
        <v>1</v>
      </c>
      <c r="H45" s="101"/>
    </row>
    <row r="46" spans="1:8" ht="38.25">
      <c r="A46" s="98" t="s">
        <v>890</v>
      </c>
      <c r="B46" s="99" t="s">
        <v>85</v>
      </c>
      <c r="C46" s="101">
        <v>12800000</v>
      </c>
      <c r="D46" s="101">
        <v>13351200</v>
      </c>
      <c r="E46" s="101">
        <v>13351200</v>
      </c>
      <c r="F46" s="236">
        <f t="shared" si="0"/>
        <v>1.0430625</v>
      </c>
      <c r="G46" s="236">
        <f t="shared" si="1"/>
        <v>1</v>
      </c>
      <c r="H46" s="101"/>
    </row>
    <row r="47" spans="1:8" ht="25.5">
      <c r="A47" s="98" t="s">
        <v>892</v>
      </c>
      <c r="B47" s="99" t="s">
        <v>84</v>
      </c>
      <c r="C47" s="101">
        <v>989000</v>
      </c>
      <c r="D47" s="101">
        <v>128205.97</v>
      </c>
      <c r="E47" s="101">
        <v>128205.97</v>
      </c>
      <c r="F47" s="236">
        <f t="shared" si="0"/>
        <v>0.12963192113245703</v>
      </c>
      <c r="G47" s="236">
        <f t="shared" si="1"/>
        <v>1</v>
      </c>
      <c r="H47" s="101"/>
    </row>
    <row r="48" spans="1:8" ht="38.25">
      <c r="A48" s="98" t="s">
        <v>917</v>
      </c>
      <c r="B48" s="99" t="s">
        <v>480</v>
      </c>
      <c r="C48" s="101">
        <v>510101.01</v>
      </c>
      <c r="D48" s="101">
        <v>465670.83</v>
      </c>
      <c r="E48" s="101">
        <v>465670.83</v>
      </c>
      <c r="F48" s="236">
        <f t="shared" si="0"/>
        <v>0.91289925107186121</v>
      </c>
      <c r="G48" s="236">
        <f t="shared" si="1"/>
        <v>1</v>
      </c>
      <c r="H48" s="101"/>
    </row>
    <row r="49" spans="1:8" ht="89.25">
      <c r="A49" s="98" t="s">
        <v>886</v>
      </c>
      <c r="B49" s="99" t="s">
        <v>482</v>
      </c>
      <c r="C49" s="101">
        <v>510101.01</v>
      </c>
      <c r="D49" s="101">
        <v>465670.83</v>
      </c>
      <c r="E49" s="101">
        <v>465670.83</v>
      </c>
      <c r="F49" s="236">
        <f t="shared" si="0"/>
        <v>0.91289925107186121</v>
      </c>
      <c r="G49" s="236">
        <f t="shared" si="1"/>
        <v>1</v>
      </c>
      <c r="H49" s="101"/>
    </row>
    <row r="50" spans="1:8" ht="76.5">
      <c r="A50" s="98" t="s">
        <v>918</v>
      </c>
      <c r="B50" s="99" t="s">
        <v>463</v>
      </c>
      <c r="C50" s="101">
        <v>240000</v>
      </c>
      <c r="D50" s="101">
        <v>231803.63</v>
      </c>
      <c r="E50" s="101">
        <v>231803.63</v>
      </c>
      <c r="F50" s="236">
        <f t="shared" si="0"/>
        <v>0.96584845833333333</v>
      </c>
      <c r="G50" s="236">
        <f t="shared" si="1"/>
        <v>1</v>
      </c>
      <c r="H50" s="101"/>
    </row>
    <row r="51" spans="1:8" ht="63.75">
      <c r="A51" s="98" t="s">
        <v>887</v>
      </c>
      <c r="B51" s="99" t="s">
        <v>465</v>
      </c>
      <c r="C51" s="101">
        <v>240000</v>
      </c>
      <c r="D51" s="101">
        <v>231803.63</v>
      </c>
      <c r="E51" s="101">
        <v>231803.63</v>
      </c>
      <c r="F51" s="236">
        <f t="shared" si="0"/>
        <v>0.96584845833333333</v>
      </c>
      <c r="G51" s="236">
        <f t="shared" si="1"/>
        <v>1</v>
      </c>
      <c r="H51" s="101"/>
    </row>
    <row r="52" spans="1:8" ht="39" customHeight="1">
      <c r="A52" s="98" t="s">
        <v>919</v>
      </c>
      <c r="B52" s="99" t="s">
        <v>83</v>
      </c>
      <c r="C52" s="101">
        <v>20800151.510000002</v>
      </c>
      <c r="D52" s="101">
        <v>29311931.760000002</v>
      </c>
      <c r="E52" s="101">
        <v>25722135.760000002</v>
      </c>
      <c r="F52" s="236">
        <f t="shared" si="0"/>
        <v>1.2366321345127549</v>
      </c>
      <c r="G52" s="236">
        <f t="shared" si="1"/>
        <v>0.87753123781153342</v>
      </c>
      <c r="H52" s="101"/>
    </row>
    <row r="53" spans="1:8">
      <c r="A53" s="98" t="s">
        <v>920</v>
      </c>
      <c r="B53" s="99" t="s">
        <v>254</v>
      </c>
      <c r="C53" s="101">
        <v>19638535.350000001</v>
      </c>
      <c r="D53" s="101">
        <v>28327077.23</v>
      </c>
      <c r="E53" s="101">
        <v>24737281.23</v>
      </c>
      <c r="F53" s="236">
        <f t="shared" si="0"/>
        <v>1.2596296408632122</v>
      </c>
      <c r="G53" s="236">
        <f t="shared" si="1"/>
        <v>0.87327333593745426</v>
      </c>
      <c r="H53" s="101"/>
    </row>
    <row r="54" spans="1:8" ht="38.25">
      <c r="A54" s="98" t="s">
        <v>921</v>
      </c>
      <c r="B54" s="99" t="s">
        <v>255</v>
      </c>
      <c r="C54" s="101">
        <v>5239000</v>
      </c>
      <c r="D54" s="101">
        <v>5677000</v>
      </c>
      <c r="E54" s="101">
        <v>5677000</v>
      </c>
      <c r="F54" s="236">
        <f t="shared" si="0"/>
        <v>1.0836037411719794</v>
      </c>
      <c r="G54" s="236">
        <f t="shared" si="1"/>
        <v>1</v>
      </c>
      <c r="H54" s="101"/>
    </row>
    <row r="55" spans="1:8" ht="51">
      <c r="A55" s="98" t="s">
        <v>895</v>
      </c>
      <c r="B55" s="99" t="s">
        <v>82</v>
      </c>
      <c r="C55" s="101">
        <v>97000</v>
      </c>
      <c r="D55" s="101">
        <v>97000</v>
      </c>
      <c r="E55" s="101">
        <v>97000</v>
      </c>
      <c r="F55" s="236">
        <f t="shared" si="0"/>
        <v>1</v>
      </c>
      <c r="G55" s="236">
        <f t="shared" si="1"/>
        <v>1</v>
      </c>
      <c r="H55" s="101"/>
    </row>
    <row r="56" spans="1:8" ht="25.5">
      <c r="A56" s="98" t="s">
        <v>871</v>
      </c>
      <c r="B56" s="99" t="s">
        <v>81</v>
      </c>
      <c r="C56" s="101">
        <v>5142000</v>
      </c>
      <c r="D56" s="101">
        <v>5580000</v>
      </c>
      <c r="E56" s="101">
        <v>5580000</v>
      </c>
      <c r="F56" s="236">
        <f t="shared" si="0"/>
        <v>1.0851808634772462</v>
      </c>
      <c r="G56" s="236">
        <f t="shared" si="1"/>
        <v>1</v>
      </c>
      <c r="H56" s="101"/>
    </row>
    <row r="57" spans="1:8" ht="51">
      <c r="A57" s="98" t="s">
        <v>922</v>
      </c>
      <c r="B57" s="99" t="s">
        <v>256</v>
      </c>
      <c r="C57" s="101">
        <v>10046000</v>
      </c>
      <c r="D57" s="101">
        <v>18297052.030000001</v>
      </c>
      <c r="E57" s="101">
        <v>14707256.029999999</v>
      </c>
      <c r="F57" s="236">
        <f t="shared" si="0"/>
        <v>1.4639912432809077</v>
      </c>
      <c r="G57" s="236">
        <f t="shared" si="1"/>
        <v>0.80380467880212936</v>
      </c>
      <c r="H57" s="101"/>
    </row>
    <row r="58" spans="1:8" ht="51">
      <c r="A58" s="98" t="s">
        <v>895</v>
      </c>
      <c r="B58" s="99" t="s">
        <v>80</v>
      </c>
      <c r="C58" s="101">
        <v>64000</v>
      </c>
      <c r="D58" s="101">
        <v>54725</v>
      </c>
      <c r="E58" s="101">
        <v>54725</v>
      </c>
      <c r="F58" s="236">
        <f t="shared" si="0"/>
        <v>0.85507812500000002</v>
      </c>
      <c r="G58" s="236">
        <f t="shared" si="1"/>
        <v>1</v>
      </c>
      <c r="H58" s="101"/>
    </row>
    <row r="59" spans="1:8" ht="25.5">
      <c r="A59" s="98" t="s">
        <v>871</v>
      </c>
      <c r="B59" s="99" t="s">
        <v>79</v>
      </c>
      <c r="C59" s="101">
        <v>9982000</v>
      </c>
      <c r="D59" s="101">
        <v>12045180</v>
      </c>
      <c r="E59" s="101">
        <v>12045180</v>
      </c>
      <c r="F59" s="236">
        <f t="shared" si="0"/>
        <v>1.2066900420757363</v>
      </c>
      <c r="G59" s="236">
        <f t="shared" si="1"/>
        <v>1</v>
      </c>
      <c r="H59" s="101"/>
    </row>
    <row r="60" spans="1:8" ht="25.5">
      <c r="A60" s="98" t="s">
        <v>892</v>
      </c>
      <c r="B60" s="99" t="s">
        <v>548</v>
      </c>
      <c r="C60" s="101">
        <v>0</v>
      </c>
      <c r="D60" s="101">
        <v>577351.03</v>
      </c>
      <c r="E60" s="101">
        <v>577351.03</v>
      </c>
      <c r="F60" s="236" t="e">
        <f t="shared" si="0"/>
        <v>#DIV/0!</v>
      </c>
      <c r="G60" s="236">
        <f t="shared" si="1"/>
        <v>1</v>
      </c>
      <c r="H60" s="101"/>
    </row>
    <row r="61" spans="1:8" ht="51">
      <c r="A61" s="98" t="s">
        <v>896</v>
      </c>
      <c r="B61" s="99" t="s">
        <v>547</v>
      </c>
      <c r="C61" s="101">
        <v>0</v>
      </c>
      <c r="D61" s="101">
        <v>370000</v>
      </c>
      <c r="E61" s="101">
        <v>370000</v>
      </c>
      <c r="F61" s="236" t="e">
        <f t="shared" si="0"/>
        <v>#DIV/0!</v>
      </c>
      <c r="G61" s="236">
        <f t="shared" si="1"/>
        <v>1</v>
      </c>
      <c r="H61" s="101"/>
    </row>
    <row r="62" spans="1:8" ht="51">
      <c r="A62" s="98" t="s">
        <v>897</v>
      </c>
      <c r="B62" s="99" t="s">
        <v>546</v>
      </c>
      <c r="C62" s="101">
        <v>0</v>
      </c>
      <c r="D62" s="101">
        <v>400000</v>
      </c>
      <c r="E62" s="101">
        <v>400000</v>
      </c>
      <c r="F62" s="236" t="e">
        <f t="shared" si="0"/>
        <v>#DIV/0!</v>
      </c>
      <c r="G62" s="236">
        <f t="shared" si="1"/>
        <v>1</v>
      </c>
      <c r="H62" s="101"/>
    </row>
    <row r="63" spans="1:8" ht="51">
      <c r="A63" s="98" t="s">
        <v>898</v>
      </c>
      <c r="B63" s="99" t="s">
        <v>545</v>
      </c>
      <c r="C63" s="101">
        <v>0</v>
      </c>
      <c r="D63" s="101">
        <v>380000</v>
      </c>
      <c r="E63" s="101">
        <v>380000</v>
      </c>
      <c r="F63" s="236" t="e">
        <f t="shared" si="0"/>
        <v>#DIV/0!</v>
      </c>
      <c r="G63" s="236">
        <f t="shared" si="1"/>
        <v>1</v>
      </c>
      <c r="H63" s="101"/>
    </row>
    <row r="64" spans="1:8" ht="51">
      <c r="A64" s="98" t="s">
        <v>899</v>
      </c>
      <c r="B64" s="99" t="s">
        <v>544</v>
      </c>
      <c r="C64" s="101">
        <v>0</v>
      </c>
      <c r="D64" s="101">
        <v>400000</v>
      </c>
      <c r="E64" s="101">
        <v>400000</v>
      </c>
      <c r="F64" s="236" t="e">
        <f t="shared" si="0"/>
        <v>#DIV/0!</v>
      </c>
      <c r="G64" s="236">
        <f t="shared" si="1"/>
        <v>1</v>
      </c>
      <c r="H64" s="101"/>
    </row>
    <row r="65" spans="1:8" ht="51">
      <c r="A65" s="98" t="s">
        <v>900</v>
      </c>
      <c r="B65" s="99" t="s">
        <v>543</v>
      </c>
      <c r="C65" s="101">
        <v>0</v>
      </c>
      <c r="D65" s="101">
        <v>390000</v>
      </c>
      <c r="E65" s="101">
        <v>390000</v>
      </c>
      <c r="F65" s="236" t="e">
        <f t="shared" si="0"/>
        <v>#DIV/0!</v>
      </c>
      <c r="G65" s="236">
        <f t="shared" si="1"/>
        <v>1</v>
      </c>
      <c r="H65" s="101"/>
    </row>
    <row r="66" spans="1:8" ht="76.5">
      <c r="A66" s="98" t="s">
        <v>901</v>
      </c>
      <c r="B66" s="99" t="s">
        <v>542</v>
      </c>
      <c r="C66" s="101">
        <v>0</v>
      </c>
      <c r="D66" s="101">
        <v>3518000.08</v>
      </c>
      <c r="E66" s="101">
        <v>0</v>
      </c>
      <c r="F66" s="236" t="e">
        <f t="shared" si="0"/>
        <v>#DIV/0!</v>
      </c>
      <c r="G66" s="236">
        <f t="shared" si="1"/>
        <v>0</v>
      </c>
      <c r="H66" s="101"/>
    </row>
    <row r="67" spans="1:8" ht="51">
      <c r="A67" s="98" t="s">
        <v>902</v>
      </c>
      <c r="B67" s="99" t="s">
        <v>541</v>
      </c>
      <c r="C67" s="101">
        <v>0</v>
      </c>
      <c r="D67" s="101">
        <v>20000</v>
      </c>
      <c r="E67" s="101">
        <v>20000</v>
      </c>
      <c r="F67" s="236" t="e">
        <f t="shared" si="0"/>
        <v>#DIV/0!</v>
      </c>
      <c r="G67" s="236">
        <f t="shared" si="1"/>
        <v>1</v>
      </c>
      <c r="H67" s="101"/>
    </row>
    <row r="68" spans="1:8" ht="63.75">
      <c r="A68" s="98" t="s">
        <v>903</v>
      </c>
      <c r="B68" s="99" t="s">
        <v>540</v>
      </c>
      <c r="C68" s="101">
        <v>0</v>
      </c>
      <c r="D68" s="101">
        <v>20000</v>
      </c>
      <c r="E68" s="101">
        <v>20000</v>
      </c>
      <c r="F68" s="236" t="e">
        <f t="shared" si="0"/>
        <v>#DIV/0!</v>
      </c>
      <c r="G68" s="236">
        <f t="shared" si="1"/>
        <v>1</v>
      </c>
      <c r="H68" s="101"/>
    </row>
    <row r="69" spans="1:8" ht="51">
      <c r="A69" s="98" t="s">
        <v>904</v>
      </c>
      <c r="B69" s="99" t="s">
        <v>539</v>
      </c>
      <c r="C69" s="101">
        <v>0</v>
      </c>
      <c r="D69" s="101">
        <v>20000</v>
      </c>
      <c r="E69" s="101">
        <v>20000</v>
      </c>
      <c r="F69" s="236" t="e">
        <f t="shared" si="0"/>
        <v>#DIV/0!</v>
      </c>
      <c r="G69" s="236">
        <f t="shared" si="1"/>
        <v>1</v>
      </c>
      <c r="H69" s="101"/>
    </row>
    <row r="70" spans="1:8" ht="51">
      <c r="A70" s="98" t="s">
        <v>905</v>
      </c>
      <c r="B70" s="99" t="s">
        <v>538</v>
      </c>
      <c r="C70" s="101">
        <v>0</v>
      </c>
      <c r="D70" s="101">
        <v>20000</v>
      </c>
      <c r="E70" s="101">
        <v>20000</v>
      </c>
      <c r="F70" s="236" t="e">
        <f t="shared" si="0"/>
        <v>#DIV/0!</v>
      </c>
      <c r="G70" s="236">
        <f t="shared" si="1"/>
        <v>1</v>
      </c>
      <c r="H70" s="101"/>
    </row>
    <row r="71" spans="1:8" ht="51">
      <c r="A71" s="98" t="s">
        <v>906</v>
      </c>
      <c r="B71" s="99" t="s">
        <v>537</v>
      </c>
      <c r="C71" s="101">
        <v>0</v>
      </c>
      <c r="D71" s="101">
        <v>10000</v>
      </c>
      <c r="E71" s="101">
        <v>10000</v>
      </c>
      <c r="F71" s="236" t="e">
        <f t="shared" si="0"/>
        <v>#DIV/0!</v>
      </c>
      <c r="G71" s="236">
        <f t="shared" si="1"/>
        <v>1</v>
      </c>
      <c r="H71" s="101"/>
    </row>
    <row r="72" spans="1:8" ht="76.5">
      <c r="A72" s="98" t="s">
        <v>907</v>
      </c>
      <c r="B72" s="99" t="s">
        <v>536</v>
      </c>
      <c r="C72" s="101">
        <v>0</v>
      </c>
      <c r="D72" s="101">
        <v>71795.92</v>
      </c>
      <c r="E72" s="101">
        <v>0</v>
      </c>
      <c r="F72" s="236" t="e">
        <f t="shared" si="0"/>
        <v>#DIV/0!</v>
      </c>
      <c r="G72" s="236">
        <f t="shared" si="1"/>
        <v>0</v>
      </c>
      <c r="H72" s="101"/>
    </row>
    <row r="73" spans="1:8" ht="51">
      <c r="A73" s="98" t="s">
        <v>923</v>
      </c>
      <c r="B73" s="99" t="s">
        <v>483</v>
      </c>
      <c r="C73" s="101">
        <v>4353535.3499999996</v>
      </c>
      <c r="D73" s="101">
        <v>4353025.2</v>
      </c>
      <c r="E73" s="101">
        <v>4353025.2</v>
      </c>
      <c r="F73" s="236">
        <f t="shared" si="0"/>
        <v>0.9998828193734548</v>
      </c>
      <c r="G73" s="236">
        <f t="shared" si="1"/>
        <v>1</v>
      </c>
      <c r="H73" s="101"/>
    </row>
    <row r="74" spans="1:8" ht="51">
      <c r="A74" s="98" t="s">
        <v>908</v>
      </c>
      <c r="B74" s="99" t="s">
        <v>485</v>
      </c>
      <c r="C74" s="101">
        <v>4353535.3499999996</v>
      </c>
      <c r="D74" s="101">
        <v>4353025.2</v>
      </c>
      <c r="E74" s="101">
        <v>4353025.2</v>
      </c>
      <c r="F74" s="236">
        <f t="shared" si="0"/>
        <v>0.9998828193734548</v>
      </c>
      <c r="G74" s="236">
        <f t="shared" si="1"/>
        <v>1</v>
      </c>
      <c r="H74" s="101"/>
    </row>
    <row r="75" spans="1:8">
      <c r="A75" s="98" t="s">
        <v>924</v>
      </c>
      <c r="B75" s="99" t="s">
        <v>307</v>
      </c>
      <c r="C75" s="101">
        <v>1161616.1599999999</v>
      </c>
      <c r="D75" s="101">
        <v>984854.53</v>
      </c>
      <c r="E75" s="101">
        <v>984854.53</v>
      </c>
      <c r="F75" s="236">
        <f t="shared" si="0"/>
        <v>0.84783129222306974</v>
      </c>
      <c r="G75" s="236">
        <f t="shared" si="1"/>
        <v>1</v>
      </c>
      <c r="H75" s="101"/>
    </row>
    <row r="76" spans="1:8" ht="51">
      <c r="A76" s="98" t="s">
        <v>925</v>
      </c>
      <c r="B76" s="99" t="s">
        <v>308</v>
      </c>
      <c r="C76" s="101">
        <v>1161616.1599999999</v>
      </c>
      <c r="D76" s="101">
        <v>984854.53</v>
      </c>
      <c r="E76" s="101">
        <v>984854.53</v>
      </c>
      <c r="F76" s="236">
        <f t="shared" si="0"/>
        <v>0.84783129222306974</v>
      </c>
      <c r="G76" s="236">
        <f t="shared" si="1"/>
        <v>1</v>
      </c>
      <c r="H76" s="101"/>
    </row>
    <row r="77" spans="1:8" ht="25.5">
      <c r="A77" s="98" t="s">
        <v>770</v>
      </c>
      <c r="B77" s="99" t="s">
        <v>317</v>
      </c>
      <c r="C77" s="101">
        <v>1150000</v>
      </c>
      <c r="D77" s="101">
        <v>975005.99</v>
      </c>
      <c r="E77" s="101">
        <v>975005.99</v>
      </c>
      <c r="F77" s="236">
        <f t="shared" si="0"/>
        <v>0.84783129565217386</v>
      </c>
      <c r="G77" s="236">
        <f t="shared" si="1"/>
        <v>1</v>
      </c>
      <c r="H77" s="101"/>
    </row>
    <row r="78" spans="1:8" ht="38.25">
      <c r="A78" s="98" t="s">
        <v>771</v>
      </c>
      <c r="B78" s="99" t="s">
        <v>390</v>
      </c>
      <c r="C78" s="101">
        <v>11616.16</v>
      </c>
      <c r="D78" s="101">
        <v>9848.5400000000009</v>
      </c>
      <c r="E78" s="101">
        <v>9848.5400000000009</v>
      </c>
      <c r="F78" s="236">
        <f t="shared" si="0"/>
        <v>0.84783095274169784</v>
      </c>
      <c r="G78" s="236">
        <f t="shared" si="1"/>
        <v>1</v>
      </c>
      <c r="H78" s="101"/>
    </row>
    <row r="79" spans="1:8" ht="51">
      <c r="A79" s="98" t="s">
        <v>926</v>
      </c>
      <c r="B79" s="99" t="s">
        <v>215</v>
      </c>
      <c r="C79" s="101">
        <v>0</v>
      </c>
      <c r="D79" s="101">
        <v>350000</v>
      </c>
      <c r="E79" s="101">
        <v>165700</v>
      </c>
      <c r="F79" s="236" t="e">
        <f t="shared" ref="F79:F142" si="2">E79/C79</f>
        <v>#DIV/0!</v>
      </c>
      <c r="G79" s="236">
        <f t="shared" ref="G79:G142" si="3">E79/D79</f>
        <v>0.47342857142857142</v>
      </c>
      <c r="H79" s="101"/>
    </row>
    <row r="80" spans="1:8" ht="38.25">
      <c r="A80" s="98" t="s">
        <v>927</v>
      </c>
      <c r="B80" s="99" t="s">
        <v>257</v>
      </c>
      <c r="C80" s="101">
        <v>0</v>
      </c>
      <c r="D80" s="101">
        <v>350000</v>
      </c>
      <c r="E80" s="101">
        <v>165700</v>
      </c>
      <c r="F80" s="236" t="e">
        <f t="shared" si="2"/>
        <v>#DIV/0!</v>
      </c>
      <c r="G80" s="236">
        <f t="shared" si="3"/>
        <v>0.47342857142857142</v>
      </c>
      <c r="H80" s="101"/>
    </row>
    <row r="81" spans="1:8" ht="38.25">
      <c r="A81" s="98" t="s">
        <v>928</v>
      </c>
      <c r="B81" s="99" t="s">
        <v>258</v>
      </c>
      <c r="C81" s="101">
        <v>0</v>
      </c>
      <c r="D81" s="101">
        <v>350000</v>
      </c>
      <c r="E81" s="101">
        <v>165700</v>
      </c>
      <c r="F81" s="236" t="e">
        <f t="shared" si="2"/>
        <v>#DIV/0!</v>
      </c>
      <c r="G81" s="236">
        <f t="shared" si="3"/>
        <v>0.47342857142857142</v>
      </c>
      <c r="H81" s="101"/>
    </row>
    <row r="82" spans="1:8" ht="51">
      <c r="A82" s="98" t="s">
        <v>772</v>
      </c>
      <c r="B82" s="99" t="s">
        <v>153</v>
      </c>
      <c r="C82" s="101">
        <v>0</v>
      </c>
      <c r="D82" s="101">
        <v>300000</v>
      </c>
      <c r="E82" s="101">
        <v>116000</v>
      </c>
      <c r="F82" s="236" t="e">
        <f t="shared" si="2"/>
        <v>#DIV/0!</v>
      </c>
      <c r="G82" s="236">
        <f t="shared" si="3"/>
        <v>0.38666666666666666</v>
      </c>
      <c r="H82" s="101"/>
    </row>
    <row r="83" spans="1:8" ht="63.75">
      <c r="A83" s="98" t="s">
        <v>773</v>
      </c>
      <c r="B83" s="99" t="s">
        <v>586</v>
      </c>
      <c r="C83" s="101">
        <v>0</v>
      </c>
      <c r="D83" s="101">
        <v>50000</v>
      </c>
      <c r="E83" s="101">
        <v>49700</v>
      </c>
      <c r="F83" s="236" t="e">
        <f t="shared" si="2"/>
        <v>#DIV/0!</v>
      </c>
      <c r="G83" s="236">
        <f t="shared" si="3"/>
        <v>0.99399999999999999</v>
      </c>
      <c r="H83" s="101"/>
    </row>
    <row r="84" spans="1:8" ht="51">
      <c r="A84" s="98" t="s">
        <v>929</v>
      </c>
      <c r="B84" s="99" t="s">
        <v>90</v>
      </c>
      <c r="C84" s="101">
        <v>5120000</v>
      </c>
      <c r="D84" s="101">
        <v>27182924.32</v>
      </c>
      <c r="E84" s="101">
        <v>21013295.550000001</v>
      </c>
      <c r="F84" s="236">
        <f t="shared" si="2"/>
        <v>4.1041592871093755</v>
      </c>
      <c r="G84" s="236">
        <f t="shared" si="3"/>
        <v>0.77303292694448411</v>
      </c>
      <c r="H84" s="101"/>
    </row>
    <row r="85" spans="1:8" ht="38.25">
      <c r="A85" s="98" t="s">
        <v>930</v>
      </c>
      <c r="B85" s="99" t="s">
        <v>259</v>
      </c>
      <c r="C85" s="101">
        <v>2870000</v>
      </c>
      <c r="D85" s="101">
        <v>25669949.32</v>
      </c>
      <c r="E85" s="101">
        <v>19500320.550000001</v>
      </c>
      <c r="F85" s="236">
        <f t="shared" si="2"/>
        <v>6.7945367770034846</v>
      </c>
      <c r="G85" s="236">
        <f t="shared" si="3"/>
        <v>0.7596555921053918</v>
      </c>
      <c r="H85" s="101"/>
    </row>
    <row r="86" spans="1:8" ht="25.5">
      <c r="A86" s="98" t="s">
        <v>931</v>
      </c>
      <c r="B86" s="99" t="s">
        <v>260</v>
      </c>
      <c r="C86" s="101">
        <v>2870000</v>
      </c>
      <c r="D86" s="101">
        <v>16348453.859999999</v>
      </c>
      <c r="E86" s="101">
        <v>10178825.09</v>
      </c>
      <c r="F86" s="236">
        <f t="shared" si="2"/>
        <v>3.5466289512195122</v>
      </c>
      <c r="G86" s="236">
        <f t="shared" si="3"/>
        <v>0.62261698734121151</v>
      </c>
      <c r="H86" s="101"/>
    </row>
    <row r="87" spans="1:8" ht="63.75">
      <c r="A87" s="98" t="s">
        <v>782</v>
      </c>
      <c r="B87" s="99" t="s">
        <v>584</v>
      </c>
      <c r="C87" s="101">
        <v>0</v>
      </c>
      <c r="D87" s="101">
        <v>6827461.1900000004</v>
      </c>
      <c r="E87" s="101">
        <v>6826125.5</v>
      </c>
      <c r="F87" s="236" t="e">
        <f t="shared" si="2"/>
        <v>#DIV/0!</v>
      </c>
      <c r="G87" s="236">
        <f t="shared" si="3"/>
        <v>0.99980436505417902</v>
      </c>
      <c r="H87" s="101"/>
    </row>
    <row r="88" spans="1:8">
      <c r="A88" s="98" t="s">
        <v>783</v>
      </c>
      <c r="B88" s="99" t="s">
        <v>294</v>
      </c>
      <c r="C88" s="101">
        <v>400000</v>
      </c>
      <c r="D88" s="101">
        <v>358892.67</v>
      </c>
      <c r="E88" s="101">
        <v>250000</v>
      </c>
      <c r="F88" s="236">
        <f t="shared" si="2"/>
        <v>0.625</v>
      </c>
      <c r="G88" s="236">
        <f t="shared" si="3"/>
        <v>0.6965870882790669</v>
      </c>
      <c r="H88" s="101"/>
    </row>
    <row r="89" spans="1:8">
      <c r="A89" s="98" t="s">
        <v>777</v>
      </c>
      <c r="B89" s="99" t="s">
        <v>104</v>
      </c>
      <c r="C89" s="101">
        <v>492000</v>
      </c>
      <c r="D89" s="101">
        <v>1367000</v>
      </c>
      <c r="E89" s="101">
        <v>1224323.74</v>
      </c>
      <c r="F89" s="236">
        <f t="shared" si="2"/>
        <v>2.4884628861788616</v>
      </c>
      <c r="G89" s="236">
        <f t="shared" si="3"/>
        <v>0.8956281931236284</v>
      </c>
      <c r="H89" s="101"/>
    </row>
    <row r="90" spans="1:8" ht="25.5">
      <c r="A90" s="98" t="s">
        <v>829</v>
      </c>
      <c r="B90" s="99" t="s">
        <v>103</v>
      </c>
      <c r="C90" s="101">
        <v>1978000</v>
      </c>
      <c r="D90" s="101">
        <v>1978000</v>
      </c>
      <c r="E90" s="101">
        <v>1878375.85</v>
      </c>
      <c r="F90" s="236">
        <f t="shared" si="2"/>
        <v>0.9496338978766431</v>
      </c>
      <c r="G90" s="236">
        <f t="shared" si="3"/>
        <v>0.9496338978766431</v>
      </c>
      <c r="H90" s="101"/>
    </row>
    <row r="91" spans="1:8" ht="51">
      <c r="A91" s="98" t="s">
        <v>784</v>
      </c>
      <c r="B91" s="99" t="s">
        <v>583</v>
      </c>
      <c r="C91" s="101">
        <v>0</v>
      </c>
      <c r="D91" s="101">
        <v>5526200</v>
      </c>
      <c r="E91" s="101">
        <v>0</v>
      </c>
      <c r="F91" s="236" t="e">
        <f t="shared" si="2"/>
        <v>#DIV/0!</v>
      </c>
      <c r="G91" s="236">
        <f t="shared" si="3"/>
        <v>0</v>
      </c>
      <c r="H91" s="101"/>
    </row>
    <row r="92" spans="1:8" ht="51">
      <c r="A92" s="98" t="s">
        <v>786</v>
      </c>
      <c r="B92" s="99" t="s">
        <v>582</v>
      </c>
      <c r="C92" s="101">
        <v>0</v>
      </c>
      <c r="D92" s="101">
        <v>290900</v>
      </c>
      <c r="E92" s="101">
        <v>0</v>
      </c>
      <c r="F92" s="236" t="e">
        <f t="shared" si="2"/>
        <v>#DIV/0!</v>
      </c>
      <c r="G92" s="236">
        <f t="shared" si="3"/>
        <v>0</v>
      </c>
      <c r="H92" s="101"/>
    </row>
    <row r="93" spans="1:8" ht="38.25">
      <c r="A93" s="98" t="s">
        <v>932</v>
      </c>
      <c r="B93" s="99" t="s">
        <v>933</v>
      </c>
      <c r="C93" s="101">
        <v>0</v>
      </c>
      <c r="D93" s="101">
        <v>9321495.4600000009</v>
      </c>
      <c r="E93" s="101">
        <v>9321495.4600000009</v>
      </c>
      <c r="F93" s="236" t="e">
        <f t="shared" si="2"/>
        <v>#DIV/0!</v>
      </c>
      <c r="G93" s="236">
        <f t="shared" si="3"/>
        <v>1</v>
      </c>
      <c r="H93" s="101"/>
    </row>
    <row r="94" spans="1:8" ht="25.5">
      <c r="A94" s="98" t="s">
        <v>787</v>
      </c>
      <c r="B94" s="99" t="s">
        <v>581</v>
      </c>
      <c r="C94" s="101">
        <v>0</v>
      </c>
      <c r="D94" s="101">
        <v>9321495.4600000009</v>
      </c>
      <c r="E94" s="101">
        <v>9321495.4600000009</v>
      </c>
      <c r="F94" s="236" t="e">
        <f t="shared" si="2"/>
        <v>#DIV/0!</v>
      </c>
      <c r="G94" s="236">
        <f t="shared" si="3"/>
        <v>1</v>
      </c>
      <c r="H94" s="101"/>
    </row>
    <row r="95" spans="1:8" ht="25.5">
      <c r="A95" s="98" t="s">
        <v>934</v>
      </c>
      <c r="B95" s="99" t="s">
        <v>428</v>
      </c>
      <c r="C95" s="101">
        <v>2250000</v>
      </c>
      <c r="D95" s="101">
        <v>1512975</v>
      </c>
      <c r="E95" s="101">
        <v>1512975</v>
      </c>
      <c r="F95" s="236">
        <f t="shared" si="2"/>
        <v>0.67243333333333333</v>
      </c>
      <c r="G95" s="236">
        <f t="shared" si="3"/>
        <v>1</v>
      </c>
      <c r="H95" s="101"/>
    </row>
    <row r="96" spans="1:8" ht="38.25">
      <c r="A96" s="98" t="s">
        <v>935</v>
      </c>
      <c r="B96" s="99" t="s">
        <v>429</v>
      </c>
      <c r="C96" s="101">
        <v>2250000</v>
      </c>
      <c r="D96" s="101">
        <v>1512975</v>
      </c>
      <c r="E96" s="101">
        <v>1512975</v>
      </c>
      <c r="F96" s="236">
        <f t="shared" si="2"/>
        <v>0.67243333333333333</v>
      </c>
      <c r="G96" s="236">
        <f t="shared" si="3"/>
        <v>1</v>
      </c>
      <c r="H96" s="101"/>
    </row>
    <row r="97" spans="1:8" ht="51">
      <c r="A97" s="98" t="s">
        <v>788</v>
      </c>
      <c r="B97" s="99" t="s">
        <v>391</v>
      </c>
      <c r="C97" s="101">
        <v>1500000</v>
      </c>
      <c r="D97" s="101">
        <v>1437326.25</v>
      </c>
      <c r="E97" s="101">
        <v>1437326.25</v>
      </c>
      <c r="F97" s="236">
        <f t="shared" si="2"/>
        <v>0.95821750000000006</v>
      </c>
      <c r="G97" s="236">
        <f t="shared" si="3"/>
        <v>1</v>
      </c>
      <c r="H97" s="101"/>
    </row>
    <row r="98" spans="1:8" ht="63.75">
      <c r="A98" s="98" t="s">
        <v>789</v>
      </c>
      <c r="B98" s="99" t="s">
        <v>392</v>
      </c>
      <c r="C98" s="101">
        <v>750000</v>
      </c>
      <c r="D98" s="101">
        <v>75648.75</v>
      </c>
      <c r="E98" s="101">
        <v>75648.75</v>
      </c>
      <c r="F98" s="236">
        <f t="shared" si="2"/>
        <v>0.100865</v>
      </c>
      <c r="G98" s="236">
        <f t="shared" si="3"/>
        <v>1</v>
      </c>
      <c r="H98" s="101"/>
    </row>
    <row r="99" spans="1:8" ht="51">
      <c r="A99" s="98" t="s">
        <v>936</v>
      </c>
      <c r="B99" s="99" t="s">
        <v>106</v>
      </c>
      <c r="C99" s="101">
        <v>44183257.57</v>
      </c>
      <c r="D99" s="101">
        <v>55210593.979999997</v>
      </c>
      <c r="E99" s="101">
        <v>44764671.530000001</v>
      </c>
      <c r="F99" s="236">
        <f t="shared" si="2"/>
        <v>1.0131591465178604</v>
      </c>
      <c r="G99" s="236">
        <f t="shared" si="3"/>
        <v>0.81079858597819066</v>
      </c>
      <c r="H99" s="101"/>
    </row>
    <row r="100" spans="1:8" ht="51">
      <c r="A100" s="98" t="s">
        <v>937</v>
      </c>
      <c r="B100" s="99" t="s">
        <v>261</v>
      </c>
      <c r="C100" s="101">
        <v>44183257.57</v>
      </c>
      <c r="D100" s="101">
        <v>55210593.979999997</v>
      </c>
      <c r="E100" s="101">
        <v>44764671.530000001</v>
      </c>
      <c r="F100" s="236">
        <f t="shared" si="2"/>
        <v>1.0131591465178604</v>
      </c>
      <c r="G100" s="236">
        <f t="shared" si="3"/>
        <v>0.81079858597819066</v>
      </c>
      <c r="H100" s="101"/>
    </row>
    <row r="101" spans="1:8" ht="51">
      <c r="A101" s="98" t="s">
        <v>938</v>
      </c>
      <c r="B101" s="99" t="s">
        <v>262</v>
      </c>
      <c r="C101" s="101">
        <v>44183257.57</v>
      </c>
      <c r="D101" s="101">
        <v>55210593.979999997</v>
      </c>
      <c r="E101" s="101">
        <v>44764671.530000001</v>
      </c>
      <c r="F101" s="236">
        <f t="shared" si="2"/>
        <v>1.0131591465178604</v>
      </c>
      <c r="G101" s="236">
        <f t="shared" si="3"/>
        <v>0.81079858597819066</v>
      </c>
      <c r="H101" s="101"/>
    </row>
    <row r="102" spans="1:8" ht="38.25">
      <c r="A102" s="98" t="s">
        <v>763</v>
      </c>
      <c r="B102" s="99" t="s">
        <v>105</v>
      </c>
      <c r="C102" s="101">
        <v>27965000</v>
      </c>
      <c r="D102" s="101">
        <v>34235480.109999999</v>
      </c>
      <c r="E102" s="101">
        <v>24210575.289999999</v>
      </c>
      <c r="F102" s="236">
        <f t="shared" si="2"/>
        <v>0.86574558519578038</v>
      </c>
      <c r="G102" s="236">
        <f t="shared" si="3"/>
        <v>0.70717791052470802</v>
      </c>
      <c r="H102" s="101"/>
    </row>
    <row r="103" spans="1:8" ht="51">
      <c r="A103" s="98" t="s">
        <v>764</v>
      </c>
      <c r="B103" s="99" t="s">
        <v>588</v>
      </c>
      <c r="C103" s="101">
        <v>0</v>
      </c>
      <c r="D103" s="101">
        <v>913206.37</v>
      </c>
      <c r="E103" s="101">
        <v>858000</v>
      </c>
      <c r="F103" s="236" t="e">
        <f t="shared" si="2"/>
        <v>#DIV/0!</v>
      </c>
      <c r="G103" s="236">
        <f t="shared" si="3"/>
        <v>0.93954666566769574</v>
      </c>
      <c r="H103" s="101"/>
    </row>
    <row r="104" spans="1:8" ht="76.5">
      <c r="A104" s="98" t="s">
        <v>765</v>
      </c>
      <c r="B104" s="99" t="s">
        <v>64</v>
      </c>
      <c r="C104" s="101">
        <v>11951000</v>
      </c>
      <c r="D104" s="101">
        <v>14951000</v>
      </c>
      <c r="E104" s="101">
        <v>14951000</v>
      </c>
      <c r="F104" s="236">
        <f t="shared" si="2"/>
        <v>1.2510250188268763</v>
      </c>
      <c r="G104" s="236">
        <f t="shared" si="3"/>
        <v>1</v>
      </c>
      <c r="H104" s="101"/>
    </row>
    <row r="105" spans="1:8" ht="178.5">
      <c r="A105" s="98" t="s">
        <v>766</v>
      </c>
      <c r="B105" s="99" t="s">
        <v>487</v>
      </c>
      <c r="C105" s="101">
        <v>3000000</v>
      </c>
      <c r="D105" s="101">
        <v>0</v>
      </c>
      <c r="E105" s="101">
        <v>0</v>
      </c>
      <c r="F105" s="236">
        <f t="shared" si="2"/>
        <v>0</v>
      </c>
      <c r="G105" s="236" t="e">
        <f t="shared" si="3"/>
        <v>#DIV/0!</v>
      </c>
      <c r="H105" s="101"/>
    </row>
    <row r="106" spans="1:8" ht="114.75">
      <c r="A106" s="98" t="s">
        <v>760</v>
      </c>
      <c r="B106" s="99" t="s">
        <v>489</v>
      </c>
      <c r="C106" s="101">
        <v>1105075</v>
      </c>
      <c r="D106" s="101">
        <v>1076310.3600000001</v>
      </c>
      <c r="E106" s="101">
        <v>714157.21</v>
      </c>
      <c r="F106" s="236">
        <f t="shared" si="2"/>
        <v>0.64625225437187517</v>
      </c>
      <c r="G106" s="236">
        <f t="shared" si="3"/>
        <v>0.66352349335371996</v>
      </c>
      <c r="H106" s="101"/>
    </row>
    <row r="107" spans="1:8" ht="76.5">
      <c r="A107" s="98" t="s">
        <v>767</v>
      </c>
      <c r="B107" s="99" t="s">
        <v>53</v>
      </c>
      <c r="C107" s="101">
        <v>120717.17</v>
      </c>
      <c r="D107" s="101">
        <v>4023725.32</v>
      </c>
      <c r="E107" s="101">
        <v>4023725.32</v>
      </c>
      <c r="F107" s="236">
        <f t="shared" si="2"/>
        <v>33.331839372974031</v>
      </c>
      <c r="G107" s="236">
        <f t="shared" si="3"/>
        <v>1</v>
      </c>
      <c r="H107" s="101"/>
    </row>
    <row r="108" spans="1:8" ht="191.25">
      <c r="A108" s="98" t="s">
        <v>768</v>
      </c>
      <c r="B108" s="99" t="s">
        <v>491</v>
      </c>
      <c r="C108" s="101">
        <v>30303.03</v>
      </c>
      <c r="D108" s="101">
        <v>0</v>
      </c>
      <c r="E108" s="101">
        <v>0</v>
      </c>
      <c r="F108" s="236">
        <f t="shared" si="2"/>
        <v>0</v>
      </c>
      <c r="G108" s="236" t="e">
        <f t="shared" si="3"/>
        <v>#DIV/0!</v>
      </c>
      <c r="H108" s="101"/>
    </row>
    <row r="109" spans="1:8" ht="127.5">
      <c r="A109" s="98" t="s">
        <v>761</v>
      </c>
      <c r="B109" s="99" t="s">
        <v>493</v>
      </c>
      <c r="C109" s="101">
        <v>11162.37</v>
      </c>
      <c r="D109" s="101">
        <v>10871.82</v>
      </c>
      <c r="E109" s="101">
        <v>7213.71</v>
      </c>
      <c r="F109" s="236">
        <f t="shared" si="2"/>
        <v>0.64625254314271963</v>
      </c>
      <c r="G109" s="236">
        <f t="shared" si="3"/>
        <v>0.66352367864810124</v>
      </c>
      <c r="H109" s="101"/>
    </row>
    <row r="110" spans="1:8" ht="89.25">
      <c r="A110" s="98" t="s">
        <v>939</v>
      </c>
      <c r="B110" s="99" t="s">
        <v>77</v>
      </c>
      <c r="C110" s="101">
        <v>46445087.219999999</v>
      </c>
      <c r="D110" s="101">
        <v>53175086.170000002</v>
      </c>
      <c r="E110" s="101">
        <v>51308184.409999996</v>
      </c>
      <c r="F110" s="236">
        <f t="shared" si="2"/>
        <v>1.1047063851331487</v>
      </c>
      <c r="G110" s="236">
        <f t="shared" si="3"/>
        <v>0.96489142012799856</v>
      </c>
      <c r="H110" s="101"/>
    </row>
    <row r="111" spans="1:8" ht="38.25">
      <c r="A111" s="98" t="s">
        <v>940</v>
      </c>
      <c r="B111" s="99" t="s">
        <v>263</v>
      </c>
      <c r="C111" s="101">
        <v>37940065</v>
      </c>
      <c r="D111" s="101">
        <v>44769567.969999999</v>
      </c>
      <c r="E111" s="101">
        <v>43092008.079999998</v>
      </c>
      <c r="F111" s="236">
        <f t="shared" si="2"/>
        <v>1.1357916250275268</v>
      </c>
      <c r="G111" s="236">
        <f t="shared" si="3"/>
        <v>0.96252901320995254</v>
      </c>
      <c r="H111" s="101"/>
    </row>
    <row r="112" spans="1:8" ht="38.25">
      <c r="A112" s="98" t="s">
        <v>941</v>
      </c>
      <c r="B112" s="99" t="s">
        <v>264</v>
      </c>
      <c r="C112" s="101">
        <v>35515065</v>
      </c>
      <c r="D112" s="101">
        <v>42185183.5</v>
      </c>
      <c r="E112" s="101">
        <v>40507628.909999996</v>
      </c>
      <c r="F112" s="236">
        <f t="shared" si="2"/>
        <v>1.1405759474183701</v>
      </c>
      <c r="G112" s="236">
        <f t="shared" si="3"/>
        <v>0.96023355949133171</v>
      </c>
      <c r="H112" s="101"/>
    </row>
    <row r="113" spans="1:8" ht="76.5">
      <c r="A113" s="98" t="s">
        <v>863</v>
      </c>
      <c r="B113" s="99" t="s">
        <v>528</v>
      </c>
      <c r="C113" s="101">
        <v>0</v>
      </c>
      <c r="D113" s="101">
        <v>300000</v>
      </c>
      <c r="E113" s="101">
        <v>275455.74</v>
      </c>
      <c r="F113" s="236" t="e">
        <f t="shared" si="2"/>
        <v>#DIV/0!</v>
      </c>
      <c r="G113" s="236">
        <f t="shared" si="3"/>
        <v>0.91818579999999994</v>
      </c>
      <c r="H113" s="101"/>
    </row>
    <row r="114" spans="1:8" ht="38.25">
      <c r="A114" s="98" t="s">
        <v>722</v>
      </c>
      <c r="B114" s="99" t="s">
        <v>115</v>
      </c>
      <c r="C114" s="101">
        <v>32402015</v>
      </c>
      <c r="D114" s="101">
        <v>38015835.159999996</v>
      </c>
      <c r="E114" s="101">
        <v>36408662.32</v>
      </c>
      <c r="F114" s="236">
        <f t="shared" si="2"/>
        <v>1.1236542640943781</v>
      </c>
      <c r="G114" s="236">
        <f t="shared" si="3"/>
        <v>0.95772359509568128</v>
      </c>
      <c r="H114" s="101"/>
    </row>
    <row r="115" spans="1:8" ht="38.25">
      <c r="A115" s="98" t="s">
        <v>733</v>
      </c>
      <c r="B115" s="99" t="s">
        <v>591</v>
      </c>
      <c r="C115" s="101">
        <v>0</v>
      </c>
      <c r="D115" s="101">
        <v>39060</v>
      </c>
      <c r="E115" s="101">
        <v>39060</v>
      </c>
      <c r="F115" s="236" t="e">
        <f t="shared" si="2"/>
        <v>#DIV/0!</v>
      </c>
      <c r="G115" s="236">
        <f t="shared" si="3"/>
        <v>1</v>
      </c>
      <c r="H115" s="101"/>
    </row>
    <row r="116" spans="1:8" ht="25.5">
      <c r="A116" s="98" t="s">
        <v>734</v>
      </c>
      <c r="B116" s="99" t="s">
        <v>114</v>
      </c>
      <c r="C116" s="101">
        <v>2150000</v>
      </c>
      <c r="D116" s="101">
        <v>2642803.2400000002</v>
      </c>
      <c r="E116" s="101">
        <v>2605097.11</v>
      </c>
      <c r="F116" s="236">
        <f t="shared" si="2"/>
        <v>1.2116730744186046</v>
      </c>
      <c r="G116" s="236">
        <f t="shared" si="3"/>
        <v>0.98573252468087624</v>
      </c>
      <c r="H116" s="101"/>
    </row>
    <row r="117" spans="1:8" ht="63.75">
      <c r="A117" s="98" t="s">
        <v>735</v>
      </c>
      <c r="B117" s="99" t="s">
        <v>71</v>
      </c>
      <c r="C117" s="101">
        <v>580000</v>
      </c>
      <c r="D117" s="101">
        <v>616000</v>
      </c>
      <c r="E117" s="101">
        <v>613015</v>
      </c>
      <c r="F117" s="236">
        <f t="shared" si="2"/>
        <v>1.0569224137931035</v>
      </c>
      <c r="G117" s="236">
        <f t="shared" si="3"/>
        <v>0.99515422077922078</v>
      </c>
      <c r="H117" s="101"/>
    </row>
    <row r="118" spans="1:8" ht="76.5">
      <c r="A118" s="98" t="s">
        <v>736</v>
      </c>
      <c r="B118" s="99" t="s">
        <v>72</v>
      </c>
      <c r="C118" s="101">
        <v>1000</v>
      </c>
      <c r="D118" s="101">
        <v>1000</v>
      </c>
      <c r="E118" s="101">
        <v>0</v>
      </c>
      <c r="F118" s="236">
        <f t="shared" si="2"/>
        <v>0</v>
      </c>
      <c r="G118" s="236">
        <f t="shared" si="3"/>
        <v>0</v>
      </c>
      <c r="H118" s="101"/>
    </row>
    <row r="119" spans="1:8" ht="63.75">
      <c r="A119" s="98" t="s">
        <v>774</v>
      </c>
      <c r="B119" s="99" t="s">
        <v>494</v>
      </c>
      <c r="C119" s="101">
        <v>17000</v>
      </c>
      <c r="D119" s="101">
        <v>0</v>
      </c>
      <c r="E119" s="101">
        <v>0</v>
      </c>
      <c r="F119" s="236">
        <f t="shared" si="2"/>
        <v>0</v>
      </c>
      <c r="G119" s="236" t="e">
        <f t="shared" si="3"/>
        <v>#DIV/0!</v>
      </c>
      <c r="H119" s="101"/>
    </row>
    <row r="120" spans="1:8" ht="51">
      <c r="A120" s="98" t="s">
        <v>744</v>
      </c>
      <c r="B120" s="99" t="s">
        <v>496</v>
      </c>
      <c r="C120" s="101">
        <v>363050</v>
      </c>
      <c r="D120" s="101">
        <v>363510</v>
      </c>
      <c r="E120" s="101">
        <v>359847.74</v>
      </c>
      <c r="F120" s="236">
        <f t="shared" si="2"/>
        <v>0.99117956204379565</v>
      </c>
      <c r="G120" s="236">
        <f t="shared" si="3"/>
        <v>0.9899252840362025</v>
      </c>
      <c r="H120" s="101"/>
    </row>
    <row r="121" spans="1:8" ht="63.75">
      <c r="A121" s="98" t="s">
        <v>731</v>
      </c>
      <c r="B121" s="99" t="s">
        <v>70</v>
      </c>
      <c r="C121" s="101">
        <v>2000</v>
      </c>
      <c r="D121" s="101">
        <v>1894.1</v>
      </c>
      <c r="E121" s="101">
        <v>1410</v>
      </c>
      <c r="F121" s="236">
        <f t="shared" si="2"/>
        <v>0.70499999999999996</v>
      </c>
      <c r="G121" s="236">
        <f t="shared" si="3"/>
        <v>0.74441687344913154</v>
      </c>
      <c r="H121" s="101"/>
    </row>
    <row r="122" spans="1:8" ht="38.25">
      <c r="A122" s="98" t="s">
        <v>729</v>
      </c>
      <c r="B122" s="99" t="s">
        <v>593</v>
      </c>
      <c r="C122" s="101">
        <v>0</v>
      </c>
      <c r="D122" s="101">
        <v>205081</v>
      </c>
      <c r="E122" s="101">
        <v>205081</v>
      </c>
      <c r="F122" s="236" t="e">
        <f t="shared" si="2"/>
        <v>#DIV/0!</v>
      </c>
      <c r="G122" s="236">
        <f t="shared" si="3"/>
        <v>1</v>
      </c>
      <c r="H122" s="101"/>
    </row>
    <row r="123" spans="1:8" ht="38.25">
      <c r="A123" s="98" t="s">
        <v>942</v>
      </c>
      <c r="B123" s="99" t="s">
        <v>265</v>
      </c>
      <c r="C123" s="101">
        <v>2425000</v>
      </c>
      <c r="D123" s="101">
        <v>2584384.4700000002</v>
      </c>
      <c r="E123" s="101">
        <v>2584379.17</v>
      </c>
      <c r="F123" s="236">
        <f t="shared" si="2"/>
        <v>1.065723369072165</v>
      </c>
      <c r="G123" s="236">
        <f t="shared" si="3"/>
        <v>0.99999794922154117</v>
      </c>
      <c r="H123" s="101"/>
    </row>
    <row r="124" spans="1:8" ht="38.25">
      <c r="A124" s="98" t="s">
        <v>722</v>
      </c>
      <c r="B124" s="99" t="s">
        <v>232</v>
      </c>
      <c r="C124" s="101">
        <v>2425000</v>
      </c>
      <c r="D124" s="101">
        <v>2584384.4700000002</v>
      </c>
      <c r="E124" s="101">
        <v>2584379.17</v>
      </c>
      <c r="F124" s="236">
        <f t="shared" si="2"/>
        <v>1.065723369072165</v>
      </c>
      <c r="G124" s="236">
        <f t="shared" si="3"/>
        <v>0.99999794922154117</v>
      </c>
      <c r="H124" s="101"/>
    </row>
    <row r="125" spans="1:8" ht="51">
      <c r="A125" s="98" t="s">
        <v>943</v>
      </c>
      <c r="B125" s="99" t="s">
        <v>266</v>
      </c>
      <c r="C125" s="101">
        <v>207000</v>
      </c>
      <c r="D125" s="101">
        <v>407000</v>
      </c>
      <c r="E125" s="101">
        <v>240476.07</v>
      </c>
      <c r="F125" s="236">
        <f t="shared" si="2"/>
        <v>1.1617201449275363</v>
      </c>
      <c r="G125" s="236">
        <f t="shared" si="3"/>
        <v>0.59085029484029483</v>
      </c>
      <c r="H125" s="101"/>
    </row>
    <row r="126" spans="1:8" ht="38.25">
      <c r="A126" s="98" t="s">
        <v>944</v>
      </c>
      <c r="B126" s="99" t="s">
        <v>267</v>
      </c>
      <c r="C126" s="101">
        <v>207000</v>
      </c>
      <c r="D126" s="101">
        <v>407000</v>
      </c>
      <c r="E126" s="101">
        <v>240476.07</v>
      </c>
      <c r="F126" s="236">
        <f t="shared" si="2"/>
        <v>1.1617201449275363</v>
      </c>
      <c r="G126" s="236">
        <f t="shared" si="3"/>
        <v>0.59085029484029483</v>
      </c>
      <c r="H126" s="101"/>
    </row>
    <row r="127" spans="1:8" ht="51">
      <c r="A127" s="98" t="s">
        <v>747</v>
      </c>
      <c r="B127" s="99" t="s">
        <v>112</v>
      </c>
      <c r="C127" s="101">
        <v>207000</v>
      </c>
      <c r="D127" s="101">
        <v>407000</v>
      </c>
      <c r="E127" s="101">
        <v>240476.07</v>
      </c>
      <c r="F127" s="236">
        <f t="shared" si="2"/>
        <v>1.1617201449275363</v>
      </c>
      <c r="G127" s="236">
        <f t="shared" si="3"/>
        <v>0.59085029484029483</v>
      </c>
      <c r="H127" s="101"/>
    </row>
    <row r="128" spans="1:8" ht="38.25">
      <c r="A128" s="98" t="s">
        <v>945</v>
      </c>
      <c r="B128" s="99" t="s">
        <v>268</v>
      </c>
      <c r="C128" s="101">
        <v>3080822.22</v>
      </c>
      <c r="D128" s="101">
        <v>4290730.1100000003</v>
      </c>
      <c r="E128" s="101">
        <v>4287112.17</v>
      </c>
      <c r="F128" s="236">
        <f t="shared" si="2"/>
        <v>1.3915480556356152</v>
      </c>
      <c r="G128" s="236">
        <f t="shared" si="3"/>
        <v>0.9991568008457189</v>
      </c>
      <c r="H128" s="101"/>
    </row>
    <row r="129" spans="1:8" ht="38.25">
      <c r="A129" s="98" t="s">
        <v>946</v>
      </c>
      <c r="B129" s="99" t="s">
        <v>269</v>
      </c>
      <c r="C129" s="101">
        <v>3080822.22</v>
      </c>
      <c r="D129" s="101">
        <v>4290730.1100000003</v>
      </c>
      <c r="E129" s="101">
        <v>4287112.17</v>
      </c>
      <c r="F129" s="236">
        <f t="shared" si="2"/>
        <v>1.3915480556356152</v>
      </c>
      <c r="G129" s="236">
        <f t="shared" si="3"/>
        <v>0.9991568008457189</v>
      </c>
      <c r="H129" s="101"/>
    </row>
    <row r="130" spans="1:8" ht="38.25">
      <c r="A130" s="98" t="s">
        <v>722</v>
      </c>
      <c r="B130" s="99" t="s">
        <v>92</v>
      </c>
      <c r="C130" s="101">
        <v>2731000</v>
      </c>
      <c r="D130" s="101">
        <v>4275757.1100000003</v>
      </c>
      <c r="E130" s="101">
        <v>4272139.17</v>
      </c>
      <c r="F130" s="236">
        <f t="shared" si="2"/>
        <v>1.5643131343830099</v>
      </c>
      <c r="G130" s="236">
        <f t="shared" si="3"/>
        <v>0.99915384810059982</v>
      </c>
      <c r="H130" s="101"/>
    </row>
    <row r="131" spans="1:8" ht="38.25">
      <c r="A131" s="98" t="s">
        <v>867</v>
      </c>
      <c r="B131" s="99" t="s">
        <v>91</v>
      </c>
      <c r="C131" s="101">
        <v>349822.22</v>
      </c>
      <c r="D131" s="101">
        <v>0</v>
      </c>
      <c r="E131" s="101">
        <v>0</v>
      </c>
      <c r="F131" s="236">
        <f t="shared" si="2"/>
        <v>0</v>
      </c>
      <c r="G131" s="236" t="e">
        <f t="shared" si="3"/>
        <v>#DIV/0!</v>
      </c>
      <c r="H131" s="101"/>
    </row>
    <row r="132" spans="1:8" ht="38.25">
      <c r="A132" s="98" t="s">
        <v>729</v>
      </c>
      <c r="B132" s="99" t="s">
        <v>592</v>
      </c>
      <c r="C132" s="101">
        <v>0</v>
      </c>
      <c r="D132" s="101">
        <v>14973</v>
      </c>
      <c r="E132" s="101">
        <v>14973</v>
      </c>
      <c r="F132" s="236" t="e">
        <f t="shared" si="2"/>
        <v>#DIV/0!</v>
      </c>
      <c r="G132" s="236">
        <f t="shared" si="3"/>
        <v>1</v>
      </c>
      <c r="H132" s="101"/>
    </row>
    <row r="133" spans="1:8" ht="38.25">
      <c r="A133" s="98" t="s">
        <v>947</v>
      </c>
      <c r="B133" s="99" t="s">
        <v>270</v>
      </c>
      <c r="C133" s="101">
        <v>5217200</v>
      </c>
      <c r="D133" s="101">
        <v>3707788.09</v>
      </c>
      <c r="E133" s="101">
        <v>3688588.09</v>
      </c>
      <c r="F133" s="236">
        <f t="shared" si="2"/>
        <v>0.70700530744460632</v>
      </c>
      <c r="G133" s="236">
        <f t="shared" si="3"/>
        <v>0.9948217105363214</v>
      </c>
      <c r="H133" s="101"/>
    </row>
    <row r="134" spans="1:8" ht="38.25">
      <c r="A134" s="98" t="s">
        <v>948</v>
      </c>
      <c r="B134" s="99" t="s">
        <v>271</v>
      </c>
      <c r="C134" s="101">
        <v>5217200</v>
      </c>
      <c r="D134" s="101">
        <v>3707788.09</v>
      </c>
      <c r="E134" s="101">
        <v>3688588.09</v>
      </c>
      <c r="F134" s="236">
        <f t="shared" si="2"/>
        <v>0.70700530744460632</v>
      </c>
      <c r="G134" s="236">
        <f t="shared" si="3"/>
        <v>0.9948217105363214</v>
      </c>
      <c r="H134" s="101"/>
    </row>
    <row r="135" spans="1:8">
      <c r="A135" s="98" t="s">
        <v>737</v>
      </c>
      <c r="B135" s="99" t="s">
        <v>386</v>
      </c>
      <c r="C135" s="101">
        <v>60000</v>
      </c>
      <c r="D135" s="101">
        <v>60000</v>
      </c>
      <c r="E135" s="101">
        <v>60000</v>
      </c>
      <c r="F135" s="236">
        <f t="shared" si="2"/>
        <v>1</v>
      </c>
      <c r="G135" s="236">
        <f t="shared" si="3"/>
        <v>1</v>
      </c>
      <c r="H135" s="101"/>
    </row>
    <row r="136" spans="1:8" ht="25.5">
      <c r="A136" s="98" t="s">
        <v>842</v>
      </c>
      <c r="B136" s="99" t="s">
        <v>102</v>
      </c>
      <c r="C136" s="101">
        <v>2310000</v>
      </c>
      <c r="D136" s="101">
        <v>2447671.29</v>
      </c>
      <c r="E136" s="101">
        <v>2447671.29</v>
      </c>
      <c r="F136" s="236">
        <f t="shared" si="2"/>
        <v>1.059597961038961</v>
      </c>
      <c r="G136" s="236">
        <f t="shared" si="3"/>
        <v>1</v>
      </c>
      <c r="H136" s="101"/>
    </row>
    <row r="137" spans="1:8" ht="76.5">
      <c r="A137" s="98" t="s">
        <v>845</v>
      </c>
      <c r="B137" s="99" t="s">
        <v>67</v>
      </c>
      <c r="C137" s="101">
        <v>1646000</v>
      </c>
      <c r="D137" s="101">
        <v>0</v>
      </c>
      <c r="E137" s="101">
        <v>0</v>
      </c>
      <c r="F137" s="236">
        <f t="shared" si="2"/>
        <v>0</v>
      </c>
      <c r="G137" s="236" t="e">
        <f t="shared" si="3"/>
        <v>#DIV/0!</v>
      </c>
      <c r="H137" s="101"/>
    </row>
    <row r="138" spans="1:8" ht="102">
      <c r="A138" s="98" t="s">
        <v>843</v>
      </c>
      <c r="B138" s="99" t="s">
        <v>296</v>
      </c>
      <c r="C138" s="101">
        <v>19200</v>
      </c>
      <c r="D138" s="101">
        <v>19200</v>
      </c>
      <c r="E138" s="101">
        <v>0</v>
      </c>
      <c r="F138" s="236">
        <f t="shared" si="2"/>
        <v>0</v>
      </c>
      <c r="G138" s="236">
        <f t="shared" si="3"/>
        <v>0</v>
      </c>
      <c r="H138" s="101"/>
    </row>
    <row r="139" spans="1:8" ht="38.25">
      <c r="A139" s="98" t="s">
        <v>846</v>
      </c>
      <c r="B139" s="99" t="s">
        <v>534</v>
      </c>
      <c r="C139" s="101">
        <v>0</v>
      </c>
      <c r="D139" s="101">
        <v>1180916.8</v>
      </c>
      <c r="E139" s="101">
        <v>1180916.8</v>
      </c>
      <c r="F139" s="236" t="e">
        <f t="shared" si="2"/>
        <v>#DIV/0!</v>
      </c>
      <c r="G139" s="236">
        <f t="shared" si="3"/>
        <v>1</v>
      </c>
      <c r="H139" s="101"/>
    </row>
    <row r="140" spans="1:8" ht="38.25">
      <c r="A140" s="98" t="s">
        <v>846</v>
      </c>
      <c r="B140" s="99" t="s">
        <v>238</v>
      </c>
      <c r="C140" s="101">
        <v>1182000</v>
      </c>
      <c r="D140" s="101">
        <v>0</v>
      </c>
      <c r="E140" s="101">
        <v>0</v>
      </c>
      <c r="F140" s="236">
        <f t="shared" si="2"/>
        <v>0</v>
      </c>
      <c r="G140" s="236" t="e">
        <f t="shared" si="3"/>
        <v>#DIV/0!</v>
      </c>
      <c r="H140" s="101"/>
    </row>
    <row r="141" spans="1:8" ht="51">
      <c r="A141" s="98" t="s">
        <v>949</v>
      </c>
      <c r="B141" s="99" t="s">
        <v>111</v>
      </c>
      <c r="C141" s="101">
        <v>69495</v>
      </c>
      <c r="D141" s="101">
        <v>125707.07</v>
      </c>
      <c r="E141" s="101">
        <v>50260</v>
      </c>
      <c r="F141" s="236">
        <f t="shared" si="2"/>
        <v>0.72321749766170229</v>
      </c>
      <c r="G141" s="236">
        <f t="shared" si="3"/>
        <v>0.39981840321312079</v>
      </c>
      <c r="H141" s="101"/>
    </row>
    <row r="142" spans="1:8" ht="38.25">
      <c r="A142" s="98" t="s">
        <v>950</v>
      </c>
      <c r="B142" s="99" t="s">
        <v>272</v>
      </c>
      <c r="C142" s="101">
        <v>10000</v>
      </c>
      <c r="D142" s="101">
        <v>10000</v>
      </c>
      <c r="E142" s="101">
        <v>9860</v>
      </c>
      <c r="F142" s="236">
        <f t="shared" si="2"/>
        <v>0.98599999999999999</v>
      </c>
      <c r="G142" s="236">
        <f t="shared" si="3"/>
        <v>0.98599999999999999</v>
      </c>
      <c r="H142" s="101"/>
    </row>
    <row r="143" spans="1:8" ht="89.25">
      <c r="A143" s="98" t="s">
        <v>951</v>
      </c>
      <c r="B143" s="99" t="s">
        <v>273</v>
      </c>
      <c r="C143" s="101">
        <v>10000</v>
      </c>
      <c r="D143" s="101">
        <v>10000</v>
      </c>
      <c r="E143" s="101">
        <v>9860</v>
      </c>
      <c r="F143" s="236">
        <f t="shared" ref="F143:F206" si="4">E143/C143</f>
        <v>0.98599999999999999</v>
      </c>
      <c r="G143" s="236">
        <f t="shared" ref="G143:G206" si="5">E143/D143</f>
        <v>0.98599999999999999</v>
      </c>
      <c r="H143" s="101"/>
    </row>
    <row r="144" spans="1:8" ht="51">
      <c r="A144" s="98" t="s">
        <v>751</v>
      </c>
      <c r="B144" s="99" t="s">
        <v>110</v>
      </c>
      <c r="C144" s="101">
        <v>10000</v>
      </c>
      <c r="D144" s="101">
        <v>10000</v>
      </c>
      <c r="E144" s="101">
        <v>9860</v>
      </c>
      <c r="F144" s="236">
        <f t="shared" si="4"/>
        <v>0.98599999999999999</v>
      </c>
      <c r="G144" s="236">
        <f t="shared" si="5"/>
        <v>0.98599999999999999</v>
      </c>
      <c r="H144" s="101"/>
    </row>
    <row r="145" spans="1:8" ht="25.5">
      <c r="A145" s="98" t="s">
        <v>952</v>
      </c>
      <c r="B145" s="99" t="s">
        <v>274</v>
      </c>
      <c r="C145" s="101">
        <v>59495</v>
      </c>
      <c r="D145" s="101">
        <v>115707.07</v>
      </c>
      <c r="E145" s="101">
        <v>40400</v>
      </c>
      <c r="F145" s="236">
        <f t="shared" si="4"/>
        <v>0.67904865955122284</v>
      </c>
      <c r="G145" s="236">
        <f t="shared" si="5"/>
        <v>0.34915757524583413</v>
      </c>
      <c r="H145" s="101"/>
    </row>
    <row r="146" spans="1:8" ht="63.75">
      <c r="A146" s="98" t="s">
        <v>953</v>
      </c>
      <c r="B146" s="99" t="s">
        <v>275</v>
      </c>
      <c r="C146" s="101">
        <v>10000</v>
      </c>
      <c r="D146" s="101">
        <v>3000</v>
      </c>
      <c r="E146" s="101">
        <v>0</v>
      </c>
      <c r="F146" s="236">
        <f t="shared" si="4"/>
        <v>0</v>
      </c>
      <c r="G146" s="236">
        <f t="shared" si="5"/>
        <v>0</v>
      </c>
      <c r="H146" s="101"/>
    </row>
    <row r="147" spans="1:8" ht="63.75">
      <c r="A147" s="98" t="s">
        <v>752</v>
      </c>
      <c r="B147" s="99" t="s">
        <v>109</v>
      </c>
      <c r="C147" s="101">
        <v>10000</v>
      </c>
      <c r="D147" s="101">
        <v>3000</v>
      </c>
      <c r="E147" s="101">
        <v>0</v>
      </c>
      <c r="F147" s="236">
        <f t="shared" si="4"/>
        <v>0</v>
      </c>
      <c r="G147" s="236">
        <f t="shared" si="5"/>
        <v>0</v>
      </c>
      <c r="H147" s="101"/>
    </row>
    <row r="148" spans="1:8" ht="38.25">
      <c r="A148" s="98" t="s">
        <v>954</v>
      </c>
      <c r="B148" s="99" t="s">
        <v>276</v>
      </c>
      <c r="C148" s="101">
        <v>49495</v>
      </c>
      <c r="D148" s="101">
        <v>112707.07</v>
      </c>
      <c r="E148" s="101">
        <v>40400</v>
      </c>
      <c r="F148" s="236">
        <f t="shared" si="4"/>
        <v>0.81624406505707647</v>
      </c>
      <c r="G148" s="236">
        <f t="shared" si="5"/>
        <v>0.35845133761351439</v>
      </c>
      <c r="H148" s="101"/>
    </row>
    <row r="149" spans="1:8" ht="63.75">
      <c r="A149" s="98" t="s">
        <v>738</v>
      </c>
      <c r="B149" s="99" t="s">
        <v>108</v>
      </c>
      <c r="C149" s="101">
        <v>49000</v>
      </c>
      <c r="D149" s="101">
        <v>111580</v>
      </c>
      <c r="E149" s="101">
        <v>39996</v>
      </c>
      <c r="F149" s="236">
        <f t="shared" si="4"/>
        <v>0.81624489795918365</v>
      </c>
      <c r="G149" s="236">
        <f t="shared" si="5"/>
        <v>0.3584513353647607</v>
      </c>
      <c r="H149" s="101"/>
    </row>
    <row r="150" spans="1:8" ht="63.75">
      <c r="A150" s="98" t="s">
        <v>739</v>
      </c>
      <c r="B150" s="99" t="s">
        <v>107</v>
      </c>
      <c r="C150" s="101">
        <v>495</v>
      </c>
      <c r="D150" s="101">
        <v>1127.07</v>
      </c>
      <c r="E150" s="101">
        <v>404</v>
      </c>
      <c r="F150" s="236">
        <f t="shared" si="4"/>
        <v>0.8161616161616162</v>
      </c>
      <c r="G150" s="236">
        <f t="shared" si="5"/>
        <v>0.35845156024026903</v>
      </c>
      <c r="H150" s="101"/>
    </row>
    <row r="151" spans="1:8" ht="38.25">
      <c r="A151" s="98" t="s">
        <v>955</v>
      </c>
      <c r="B151" s="99" t="s">
        <v>100</v>
      </c>
      <c r="C151" s="101">
        <v>37000</v>
      </c>
      <c r="D151" s="101">
        <v>1782880.97</v>
      </c>
      <c r="E151" s="101">
        <v>1547839.18</v>
      </c>
      <c r="F151" s="236">
        <f t="shared" si="4"/>
        <v>41.833491351351348</v>
      </c>
      <c r="G151" s="236">
        <f t="shared" si="5"/>
        <v>0.86816742454769702</v>
      </c>
      <c r="H151" s="101"/>
    </row>
    <row r="152" spans="1:8">
      <c r="A152" s="98" t="s">
        <v>956</v>
      </c>
      <c r="B152" s="99" t="s">
        <v>310</v>
      </c>
      <c r="C152" s="101">
        <v>2000</v>
      </c>
      <c r="D152" s="101">
        <v>1740880.97</v>
      </c>
      <c r="E152" s="101">
        <v>1507839.18</v>
      </c>
      <c r="F152" s="236">
        <f t="shared" si="4"/>
        <v>753.91958999999997</v>
      </c>
      <c r="G152" s="236">
        <f t="shared" si="5"/>
        <v>0.86613571288564317</v>
      </c>
      <c r="H152" s="101"/>
    </row>
    <row r="153" spans="1:8" ht="51">
      <c r="A153" s="98" t="s">
        <v>957</v>
      </c>
      <c r="B153" s="99" t="s">
        <v>958</v>
      </c>
      <c r="C153" s="101">
        <v>0</v>
      </c>
      <c r="D153" s="101">
        <v>1033393.32</v>
      </c>
      <c r="E153" s="101">
        <v>949562.82</v>
      </c>
      <c r="F153" s="236" t="e">
        <f t="shared" si="4"/>
        <v>#DIV/0!</v>
      </c>
      <c r="G153" s="236">
        <f t="shared" si="5"/>
        <v>0.91887841891604249</v>
      </c>
      <c r="H153" s="101"/>
    </row>
    <row r="154" spans="1:8" ht="25.5">
      <c r="A154" s="98" t="s">
        <v>848</v>
      </c>
      <c r="B154" s="99" t="s">
        <v>533</v>
      </c>
      <c r="C154" s="101">
        <v>0</v>
      </c>
      <c r="D154" s="101">
        <v>673433.07</v>
      </c>
      <c r="E154" s="101">
        <v>673343.57</v>
      </c>
      <c r="F154" s="236" t="e">
        <f t="shared" si="4"/>
        <v>#DIV/0!</v>
      </c>
      <c r="G154" s="236">
        <f t="shared" si="5"/>
        <v>0.99986709889373271</v>
      </c>
      <c r="H154" s="101"/>
    </row>
    <row r="155" spans="1:8" ht="25.5">
      <c r="A155" s="98" t="s">
        <v>849</v>
      </c>
      <c r="B155" s="99" t="s">
        <v>532</v>
      </c>
      <c r="C155" s="101">
        <v>0</v>
      </c>
      <c r="D155" s="101">
        <v>359960.25</v>
      </c>
      <c r="E155" s="101">
        <v>276219.25</v>
      </c>
      <c r="F155" s="236" t="e">
        <f t="shared" si="4"/>
        <v>#DIV/0!</v>
      </c>
      <c r="G155" s="236">
        <f t="shared" si="5"/>
        <v>0.76736042382457503</v>
      </c>
      <c r="H155" s="101"/>
    </row>
    <row r="156" spans="1:8" ht="51">
      <c r="A156" s="98" t="s">
        <v>959</v>
      </c>
      <c r="B156" s="99" t="s">
        <v>311</v>
      </c>
      <c r="C156" s="101">
        <v>2000</v>
      </c>
      <c r="D156" s="101">
        <v>707487.65</v>
      </c>
      <c r="E156" s="101">
        <v>558276.36</v>
      </c>
      <c r="F156" s="236">
        <f t="shared" si="4"/>
        <v>279.13817999999998</v>
      </c>
      <c r="G156" s="236">
        <f t="shared" si="5"/>
        <v>0.78909696868913537</v>
      </c>
      <c r="H156" s="101"/>
    </row>
    <row r="157" spans="1:8" ht="25.5">
      <c r="A157" s="98" t="s">
        <v>850</v>
      </c>
      <c r="B157" s="99" t="s">
        <v>316</v>
      </c>
      <c r="C157" s="101">
        <v>2000</v>
      </c>
      <c r="D157" s="101">
        <v>507487.65</v>
      </c>
      <c r="E157" s="101">
        <v>489576.36</v>
      </c>
      <c r="F157" s="236">
        <f t="shared" si="4"/>
        <v>244.78817999999998</v>
      </c>
      <c r="G157" s="236">
        <f t="shared" si="5"/>
        <v>0.96470595885436816</v>
      </c>
      <c r="H157" s="101"/>
    </row>
    <row r="158" spans="1:8" ht="25.5">
      <c r="A158" s="98" t="s">
        <v>851</v>
      </c>
      <c r="B158" s="99" t="s">
        <v>531</v>
      </c>
      <c r="C158" s="101">
        <v>0</v>
      </c>
      <c r="D158" s="101">
        <v>200000</v>
      </c>
      <c r="E158" s="101">
        <v>68700</v>
      </c>
      <c r="F158" s="236" t="e">
        <f t="shared" si="4"/>
        <v>#DIV/0!</v>
      </c>
      <c r="G158" s="236">
        <f t="shared" si="5"/>
        <v>0.34350000000000003</v>
      </c>
      <c r="H158" s="101"/>
    </row>
    <row r="159" spans="1:8">
      <c r="A159" s="98" t="s">
        <v>960</v>
      </c>
      <c r="B159" s="99" t="s">
        <v>277</v>
      </c>
      <c r="C159" s="101">
        <v>17000</v>
      </c>
      <c r="D159" s="101">
        <v>17000</v>
      </c>
      <c r="E159" s="101">
        <v>17000</v>
      </c>
      <c r="F159" s="236">
        <f t="shared" si="4"/>
        <v>1</v>
      </c>
      <c r="G159" s="236">
        <f t="shared" si="5"/>
        <v>1</v>
      </c>
      <c r="H159" s="101"/>
    </row>
    <row r="160" spans="1:8" ht="51">
      <c r="A160" s="98" t="s">
        <v>961</v>
      </c>
      <c r="B160" s="99" t="s">
        <v>278</v>
      </c>
      <c r="C160" s="101">
        <v>17000</v>
      </c>
      <c r="D160" s="101">
        <v>17000</v>
      </c>
      <c r="E160" s="101">
        <v>17000</v>
      </c>
      <c r="F160" s="236">
        <f t="shared" si="4"/>
        <v>1</v>
      </c>
      <c r="G160" s="236">
        <f t="shared" si="5"/>
        <v>1</v>
      </c>
      <c r="H160" s="101"/>
    </row>
    <row r="161" spans="1:8" ht="25.5">
      <c r="A161" s="98" t="s">
        <v>852</v>
      </c>
      <c r="B161" s="99" t="s">
        <v>98</v>
      </c>
      <c r="C161" s="101">
        <v>17000</v>
      </c>
      <c r="D161" s="101">
        <v>17000</v>
      </c>
      <c r="E161" s="101">
        <v>17000</v>
      </c>
      <c r="F161" s="236">
        <f t="shared" si="4"/>
        <v>1</v>
      </c>
      <c r="G161" s="236">
        <f t="shared" si="5"/>
        <v>1</v>
      </c>
      <c r="H161" s="101"/>
    </row>
    <row r="162" spans="1:8">
      <c r="A162" s="98" t="s">
        <v>962</v>
      </c>
      <c r="B162" s="99" t="s">
        <v>279</v>
      </c>
      <c r="C162" s="101">
        <v>18000</v>
      </c>
      <c r="D162" s="101">
        <v>25000</v>
      </c>
      <c r="E162" s="101">
        <v>23000</v>
      </c>
      <c r="F162" s="236">
        <f t="shared" si="4"/>
        <v>1.2777777777777777</v>
      </c>
      <c r="G162" s="236">
        <f t="shared" si="5"/>
        <v>0.92</v>
      </c>
      <c r="H162" s="101"/>
    </row>
    <row r="163" spans="1:8" ht="51">
      <c r="A163" s="98" t="s">
        <v>963</v>
      </c>
      <c r="B163" s="99" t="s">
        <v>280</v>
      </c>
      <c r="C163" s="101">
        <v>18000</v>
      </c>
      <c r="D163" s="101">
        <v>25000</v>
      </c>
      <c r="E163" s="101">
        <v>23000</v>
      </c>
      <c r="F163" s="236">
        <f t="shared" si="4"/>
        <v>1.2777777777777777</v>
      </c>
      <c r="G163" s="236">
        <f t="shared" si="5"/>
        <v>0.92</v>
      </c>
      <c r="H163" s="101"/>
    </row>
    <row r="164" spans="1:8" ht="25.5">
      <c r="A164" s="98" t="s">
        <v>853</v>
      </c>
      <c r="B164" s="99" t="s">
        <v>97</v>
      </c>
      <c r="C164" s="101">
        <v>18000</v>
      </c>
      <c r="D164" s="101">
        <v>18000</v>
      </c>
      <c r="E164" s="101">
        <v>18000</v>
      </c>
      <c r="F164" s="236">
        <f t="shared" si="4"/>
        <v>1</v>
      </c>
      <c r="G164" s="236">
        <f t="shared" si="5"/>
        <v>1</v>
      </c>
      <c r="H164" s="101"/>
    </row>
    <row r="165" spans="1:8" ht="38.25">
      <c r="A165" s="98" t="s">
        <v>854</v>
      </c>
      <c r="B165" s="99" t="s">
        <v>530</v>
      </c>
      <c r="C165" s="101">
        <v>0</v>
      </c>
      <c r="D165" s="101">
        <v>2000</v>
      </c>
      <c r="E165" s="101">
        <v>2000</v>
      </c>
      <c r="F165" s="236" t="e">
        <f t="shared" si="4"/>
        <v>#DIV/0!</v>
      </c>
      <c r="G165" s="236">
        <f t="shared" si="5"/>
        <v>1</v>
      </c>
      <c r="H165" s="101"/>
    </row>
    <row r="166" spans="1:8" ht="25.5">
      <c r="A166" s="98" t="s">
        <v>855</v>
      </c>
      <c r="B166" s="99" t="s">
        <v>529</v>
      </c>
      <c r="C166" s="101">
        <v>0</v>
      </c>
      <c r="D166" s="101">
        <v>5000</v>
      </c>
      <c r="E166" s="101">
        <v>3000</v>
      </c>
      <c r="F166" s="236" t="e">
        <f t="shared" si="4"/>
        <v>#DIV/0!</v>
      </c>
      <c r="G166" s="236">
        <f t="shared" si="5"/>
        <v>0.6</v>
      </c>
      <c r="H166" s="101"/>
    </row>
    <row r="167" spans="1:8" ht="51">
      <c r="A167" s="98" t="s">
        <v>964</v>
      </c>
      <c r="B167" s="99" t="s">
        <v>322</v>
      </c>
      <c r="C167" s="101">
        <v>1880163</v>
      </c>
      <c r="D167" s="101">
        <v>1880164.16</v>
      </c>
      <c r="E167" s="101">
        <v>1880164.16</v>
      </c>
      <c r="F167" s="236">
        <f t="shared" si="4"/>
        <v>1.0000006169677842</v>
      </c>
      <c r="G167" s="236">
        <f t="shared" si="5"/>
        <v>1</v>
      </c>
      <c r="H167" s="101"/>
    </row>
    <row r="168" spans="1:8" ht="38.25">
      <c r="A168" s="98" t="s">
        <v>965</v>
      </c>
      <c r="B168" s="99" t="s">
        <v>323</v>
      </c>
      <c r="C168" s="101">
        <v>1880163</v>
      </c>
      <c r="D168" s="101">
        <v>1880164.16</v>
      </c>
      <c r="E168" s="101">
        <v>1880164.16</v>
      </c>
      <c r="F168" s="236">
        <f t="shared" si="4"/>
        <v>1.0000006169677842</v>
      </c>
      <c r="G168" s="236">
        <f t="shared" si="5"/>
        <v>1</v>
      </c>
      <c r="H168" s="101"/>
    </row>
    <row r="169" spans="1:8" ht="51">
      <c r="A169" s="98" t="s">
        <v>966</v>
      </c>
      <c r="B169" s="99" t="s">
        <v>324</v>
      </c>
      <c r="C169" s="101">
        <v>1880163</v>
      </c>
      <c r="D169" s="101">
        <v>1880164.16</v>
      </c>
      <c r="E169" s="101">
        <v>1880164.16</v>
      </c>
      <c r="F169" s="236">
        <f t="shared" si="4"/>
        <v>1.0000006169677842</v>
      </c>
      <c r="G169" s="236">
        <f t="shared" si="5"/>
        <v>1</v>
      </c>
      <c r="H169" s="101"/>
    </row>
    <row r="170" spans="1:8" ht="38.25">
      <c r="A170" s="98" t="s">
        <v>791</v>
      </c>
      <c r="B170" s="99" t="s">
        <v>318</v>
      </c>
      <c r="C170" s="101">
        <v>1880163</v>
      </c>
      <c r="D170" s="101">
        <v>1880164.16</v>
      </c>
      <c r="E170" s="101">
        <v>1880164.16</v>
      </c>
      <c r="F170" s="236">
        <f t="shared" si="4"/>
        <v>1.0000006169677842</v>
      </c>
      <c r="G170" s="236">
        <f t="shared" si="5"/>
        <v>1</v>
      </c>
      <c r="H170" s="101"/>
    </row>
    <row r="171" spans="1:8" ht="38.25">
      <c r="A171" s="98" t="s">
        <v>967</v>
      </c>
      <c r="B171" s="99" t="s">
        <v>96</v>
      </c>
      <c r="C171" s="101">
        <v>1027545.46</v>
      </c>
      <c r="D171" s="101">
        <v>679451.34</v>
      </c>
      <c r="E171" s="101">
        <v>575669.64</v>
      </c>
      <c r="F171" s="236">
        <f t="shared" si="4"/>
        <v>0.56023763659079384</v>
      </c>
      <c r="G171" s="236">
        <f t="shared" si="5"/>
        <v>0.84725661148891107</v>
      </c>
      <c r="H171" s="101"/>
    </row>
    <row r="172" spans="1:8" ht="38.25">
      <c r="A172" s="98" t="s">
        <v>968</v>
      </c>
      <c r="B172" s="99" t="s">
        <v>281</v>
      </c>
      <c r="C172" s="101">
        <v>1027545.46</v>
      </c>
      <c r="D172" s="101">
        <v>679451.34</v>
      </c>
      <c r="E172" s="101">
        <v>575669.64</v>
      </c>
      <c r="F172" s="236">
        <f t="shared" si="4"/>
        <v>0.56023763659079384</v>
      </c>
      <c r="G172" s="236">
        <f t="shared" si="5"/>
        <v>0.84725661148891107</v>
      </c>
      <c r="H172" s="101"/>
    </row>
    <row r="173" spans="1:8" ht="38.25">
      <c r="A173" s="98" t="s">
        <v>969</v>
      </c>
      <c r="B173" s="99" t="s">
        <v>282</v>
      </c>
      <c r="C173" s="101">
        <v>154545.46</v>
      </c>
      <c r="D173" s="101">
        <v>154545.46</v>
      </c>
      <c r="E173" s="101">
        <v>154545.46</v>
      </c>
      <c r="F173" s="236">
        <f t="shared" si="4"/>
        <v>1</v>
      </c>
      <c r="G173" s="236">
        <f t="shared" si="5"/>
        <v>1</v>
      </c>
      <c r="H173" s="101"/>
    </row>
    <row r="174" spans="1:8" ht="114.75">
      <c r="A174" s="98" t="s">
        <v>858</v>
      </c>
      <c r="B174" s="99" t="s">
        <v>63</v>
      </c>
      <c r="C174" s="101">
        <v>153000</v>
      </c>
      <c r="D174" s="101">
        <v>153000</v>
      </c>
      <c r="E174" s="101">
        <v>153000</v>
      </c>
      <c r="F174" s="236">
        <f t="shared" si="4"/>
        <v>1</v>
      </c>
      <c r="G174" s="236">
        <f t="shared" si="5"/>
        <v>1</v>
      </c>
      <c r="H174" s="101"/>
    </row>
    <row r="175" spans="1:8" ht="127.5">
      <c r="A175" s="98" t="s">
        <v>859</v>
      </c>
      <c r="B175" s="99" t="s">
        <v>56</v>
      </c>
      <c r="C175" s="101">
        <v>1545.46</v>
      </c>
      <c r="D175" s="101">
        <v>1545.46</v>
      </c>
      <c r="E175" s="101">
        <v>1545.46</v>
      </c>
      <c r="F175" s="236">
        <f t="shared" si="4"/>
        <v>1</v>
      </c>
      <c r="G175" s="236">
        <f t="shared" si="5"/>
        <v>1</v>
      </c>
      <c r="H175" s="101"/>
    </row>
    <row r="176" spans="1:8" ht="38.25">
      <c r="A176" s="98" t="s">
        <v>970</v>
      </c>
      <c r="B176" s="99" t="s">
        <v>283</v>
      </c>
      <c r="C176" s="101">
        <v>873000</v>
      </c>
      <c r="D176" s="101">
        <v>524905.88</v>
      </c>
      <c r="E176" s="101">
        <v>421124.18</v>
      </c>
      <c r="F176" s="236">
        <f t="shared" si="4"/>
        <v>0.48238737686139749</v>
      </c>
      <c r="G176" s="236">
        <f t="shared" si="5"/>
        <v>0.80228512585913492</v>
      </c>
      <c r="H176" s="101"/>
    </row>
    <row r="177" spans="1:8" ht="25.5">
      <c r="A177" s="98" t="s">
        <v>860</v>
      </c>
      <c r="B177" s="99" t="s">
        <v>95</v>
      </c>
      <c r="C177" s="101">
        <v>873000</v>
      </c>
      <c r="D177" s="101">
        <v>524905.88</v>
      </c>
      <c r="E177" s="101">
        <v>421124.18</v>
      </c>
      <c r="F177" s="236">
        <f t="shared" si="4"/>
        <v>0.48238737686139749</v>
      </c>
      <c r="G177" s="236">
        <f t="shared" si="5"/>
        <v>0.80228512585913492</v>
      </c>
      <c r="H177" s="101"/>
    </row>
    <row r="178" spans="1:8" ht="38.25">
      <c r="A178" s="98" t="s">
        <v>971</v>
      </c>
      <c r="B178" s="99" t="s">
        <v>312</v>
      </c>
      <c r="C178" s="101">
        <v>8158222.2199999997</v>
      </c>
      <c r="D178" s="101">
        <v>17199923.59</v>
      </c>
      <c r="E178" s="101">
        <v>12662826.720000001</v>
      </c>
      <c r="F178" s="236">
        <f t="shared" si="4"/>
        <v>1.5521551605884059</v>
      </c>
      <c r="G178" s="236">
        <f t="shared" si="5"/>
        <v>0.73621412640240691</v>
      </c>
      <c r="H178" s="101"/>
    </row>
    <row r="179" spans="1:8" ht="38.25">
      <c r="A179" s="98" t="s">
        <v>972</v>
      </c>
      <c r="B179" s="99" t="s">
        <v>313</v>
      </c>
      <c r="C179" s="101">
        <v>6586000</v>
      </c>
      <c r="D179" s="101">
        <v>15577323.59</v>
      </c>
      <c r="E179" s="101">
        <v>11328029.970000001</v>
      </c>
      <c r="F179" s="236">
        <f t="shared" si="4"/>
        <v>1.7200166975402369</v>
      </c>
      <c r="G179" s="236">
        <f t="shared" si="5"/>
        <v>0.72721285556859905</v>
      </c>
      <c r="H179" s="101"/>
    </row>
    <row r="180" spans="1:8" ht="25.5">
      <c r="A180" s="98" t="s">
        <v>973</v>
      </c>
      <c r="B180" s="99" t="s">
        <v>314</v>
      </c>
      <c r="C180" s="101">
        <v>3563000</v>
      </c>
      <c r="D180" s="101">
        <v>4066318.16</v>
      </c>
      <c r="E180" s="101">
        <v>3590095.63</v>
      </c>
      <c r="F180" s="236">
        <f t="shared" si="4"/>
        <v>1.0076047235475722</v>
      </c>
      <c r="G180" s="236">
        <f t="shared" si="5"/>
        <v>0.88288606270789194</v>
      </c>
      <c r="H180" s="101"/>
    </row>
    <row r="181" spans="1:8">
      <c r="A181" s="98" t="s">
        <v>792</v>
      </c>
      <c r="B181" s="99" t="s">
        <v>393</v>
      </c>
      <c r="C181" s="101">
        <v>3045000</v>
      </c>
      <c r="D181" s="101">
        <v>3548318.16</v>
      </c>
      <c r="E181" s="101">
        <v>3072873.39</v>
      </c>
      <c r="F181" s="236">
        <f t="shared" si="4"/>
        <v>1.0091538226600985</v>
      </c>
      <c r="G181" s="236">
        <f t="shared" si="5"/>
        <v>0.86600841622387092</v>
      </c>
      <c r="H181" s="101"/>
    </row>
    <row r="182" spans="1:8" ht="25.5">
      <c r="A182" s="98" t="s">
        <v>793</v>
      </c>
      <c r="B182" s="99" t="s">
        <v>394</v>
      </c>
      <c r="C182" s="101">
        <v>518000</v>
      </c>
      <c r="D182" s="101">
        <v>518000</v>
      </c>
      <c r="E182" s="101">
        <v>517222.24</v>
      </c>
      <c r="F182" s="236">
        <f t="shared" si="4"/>
        <v>0.99849853281853285</v>
      </c>
      <c r="G182" s="236">
        <f t="shared" si="5"/>
        <v>0.99849853281853285</v>
      </c>
      <c r="H182" s="101"/>
    </row>
    <row r="183" spans="1:8" ht="25.5">
      <c r="A183" s="98" t="s">
        <v>974</v>
      </c>
      <c r="B183" s="99" t="s">
        <v>430</v>
      </c>
      <c r="C183" s="101">
        <v>526000</v>
      </c>
      <c r="D183" s="101">
        <v>457179.4</v>
      </c>
      <c r="E183" s="101">
        <v>372627.29</v>
      </c>
      <c r="F183" s="236">
        <f t="shared" si="4"/>
        <v>0.70841690114068434</v>
      </c>
      <c r="G183" s="236">
        <f t="shared" si="5"/>
        <v>0.81505704325260486</v>
      </c>
      <c r="H183" s="101"/>
    </row>
    <row r="184" spans="1:8">
      <c r="A184" s="98" t="s">
        <v>794</v>
      </c>
      <c r="B184" s="99" t="s">
        <v>395</v>
      </c>
      <c r="C184" s="101">
        <v>526000</v>
      </c>
      <c r="D184" s="101">
        <v>457179.4</v>
      </c>
      <c r="E184" s="101">
        <v>372627.29</v>
      </c>
      <c r="F184" s="236">
        <f t="shared" si="4"/>
        <v>0.70841690114068434</v>
      </c>
      <c r="G184" s="236">
        <f t="shared" si="5"/>
        <v>0.81505704325260486</v>
      </c>
      <c r="H184" s="101"/>
    </row>
    <row r="185" spans="1:8" ht="25.5">
      <c r="A185" s="98" t="s">
        <v>975</v>
      </c>
      <c r="B185" s="99" t="s">
        <v>431</v>
      </c>
      <c r="C185" s="101">
        <v>221000</v>
      </c>
      <c r="D185" s="101">
        <v>1366946.57</v>
      </c>
      <c r="E185" s="101">
        <v>1302291.4099999999</v>
      </c>
      <c r="F185" s="236">
        <f t="shared" si="4"/>
        <v>5.8927213122171942</v>
      </c>
      <c r="G185" s="236">
        <f t="shared" si="5"/>
        <v>0.95270103351588931</v>
      </c>
      <c r="H185" s="101"/>
    </row>
    <row r="186" spans="1:8" ht="25.5">
      <c r="A186" s="98" t="s">
        <v>795</v>
      </c>
      <c r="B186" s="99" t="s">
        <v>580</v>
      </c>
      <c r="C186" s="101">
        <v>0</v>
      </c>
      <c r="D186" s="101">
        <v>600000</v>
      </c>
      <c r="E186" s="101">
        <v>600000</v>
      </c>
      <c r="F186" s="236" t="e">
        <f t="shared" si="4"/>
        <v>#DIV/0!</v>
      </c>
      <c r="G186" s="236">
        <f t="shared" si="5"/>
        <v>1</v>
      </c>
      <c r="H186" s="101"/>
    </row>
    <row r="187" spans="1:8">
      <c r="A187" s="98" t="s">
        <v>796</v>
      </c>
      <c r="B187" s="99" t="s">
        <v>396</v>
      </c>
      <c r="C187" s="101">
        <v>221000</v>
      </c>
      <c r="D187" s="101">
        <v>516946.57</v>
      </c>
      <c r="E187" s="101">
        <v>452291.41</v>
      </c>
      <c r="F187" s="236">
        <f t="shared" si="4"/>
        <v>2.0465674660633484</v>
      </c>
      <c r="G187" s="236">
        <f t="shared" si="5"/>
        <v>0.87492873779973035</v>
      </c>
      <c r="H187" s="101"/>
    </row>
    <row r="188" spans="1:8" ht="25.5">
      <c r="A188" s="98" t="s">
        <v>797</v>
      </c>
      <c r="B188" s="99" t="s">
        <v>579</v>
      </c>
      <c r="C188" s="101">
        <v>0</v>
      </c>
      <c r="D188" s="101">
        <v>100000</v>
      </c>
      <c r="E188" s="101">
        <v>100000</v>
      </c>
      <c r="F188" s="236" t="e">
        <f t="shared" si="4"/>
        <v>#DIV/0!</v>
      </c>
      <c r="G188" s="236">
        <f t="shared" si="5"/>
        <v>1</v>
      </c>
      <c r="H188" s="101"/>
    </row>
    <row r="189" spans="1:8" ht="25.5">
      <c r="A189" s="98" t="s">
        <v>798</v>
      </c>
      <c r="B189" s="99" t="s">
        <v>578</v>
      </c>
      <c r="C189" s="101">
        <v>0</v>
      </c>
      <c r="D189" s="101">
        <v>150000</v>
      </c>
      <c r="E189" s="101">
        <v>150000</v>
      </c>
      <c r="F189" s="236" t="e">
        <f t="shared" si="4"/>
        <v>#DIV/0!</v>
      </c>
      <c r="G189" s="236">
        <f t="shared" si="5"/>
        <v>1</v>
      </c>
      <c r="H189" s="101"/>
    </row>
    <row r="190" spans="1:8" ht="51">
      <c r="A190" s="98" t="s">
        <v>976</v>
      </c>
      <c r="B190" s="99" t="s">
        <v>432</v>
      </c>
      <c r="C190" s="101">
        <v>1610000</v>
      </c>
      <c r="D190" s="101">
        <v>1739735.84</v>
      </c>
      <c r="E190" s="101">
        <v>1739735.84</v>
      </c>
      <c r="F190" s="236">
        <f t="shared" si="4"/>
        <v>1.0805812670807453</v>
      </c>
      <c r="G190" s="236">
        <f t="shared" si="5"/>
        <v>1</v>
      </c>
      <c r="H190" s="101"/>
    </row>
    <row r="191" spans="1:8" ht="51">
      <c r="A191" s="98" t="s">
        <v>799</v>
      </c>
      <c r="B191" s="99" t="s">
        <v>397</v>
      </c>
      <c r="C191" s="101">
        <v>1610000</v>
      </c>
      <c r="D191" s="101">
        <v>1739735.84</v>
      </c>
      <c r="E191" s="101">
        <v>1739735.84</v>
      </c>
      <c r="F191" s="236">
        <f t="shared" si="4"/>
        <v>1.0805812670807453</v>
      </c>
      <c r="G191" s="236">
        <f t="shared" si="5"/>
        <v>1</v>
      </c>
      <c r="H191" s="101"/>
    </row>
    <row r="192" spans="1:8" ht="51">
      <c r="A192" s="98" t="s">
        <v>977</v>
      </c>
      <c r="B192" s="99" t="s">
        <v>433</v>
      </c>
      <c r="C192" s="101">
        <v>43000</v>
      </c>
      <c r="D192" s="101">
        <v>170471.81</v>
      </c>
      <c r="E192" s="101">
        <v>150373.75</v>
      </c>
      <c r="F192" s="236">
        <f t="shared" si="4"/>
        <v>3.4970639534883721</v>
      </c>
      <c r="G192" s="236">
        <f t="shared" si="5"/>
        <v>0.88210332253760904</v>
      </c>
      <c r="H192" s="101"/>
    </row>
    <row r="193" spans="1:8" ht="38.25">
      <c r="A193" s="98" t="s">
        <v>833</v>
      </c>
      <c r="B193" s="99" t="s">
        <v>402</v>
      </c>
      <c r="C193" s="101">
        <v>43000</v>
      </c>
      <c r="D193" s="101">
        <v>170471.81</v>
      </c>
      <c r="E193" s="101">
        <v>150373.75</v>
      </c>
      <c r="F193" s="236">
        <f t="shared" si="4"/>
        <v>3.4970639534883721</v>
      </c>
      <c r="G193" s="236">
        <f t="shared" si="5"/>
        <v>0.88210332253760904</v>
      </c>
      <c r="H193" s="101"/>
    </row>
    <row r="194" spans="1:8" ht="25.5">
      <c r="A194" s="98" t="s">
        <v>978</v>
      </c>
      <c r="B194" s="99" t="s">
        <v>434</v>
      </c>
      <c r="C194" s="101">
        <v>473000</v>
      </c>
      <c r="D194" s="101">
        <v>6533000</v>
      </c>
      <c r="E194" s="101">
        <v>3038574.85</v>
      </c>
      <c r="F194" s="236">
        <f t="shared" si="4"/>
        <v>6.424048308668076</v>
      </c>
      <c r="G194" s="236">
        <f t="shared" si="5"/>
        <v>0.46511171743456298</v>
      </c>
      <c r="H194" s="101"/>
    </row>
    <row r="195" spans="1:8" ht="51">
      <c r="A195" s="98" t="s">
        <v>800</v>
      </c>
      <c r="B195" s="99" t="s">
        <v>577</v>
      </c>
      <c r="C195" s="101">
        <v>0</v>
      </c>
      <c r="D195" s="101">
        <v>190000</v>
      </c>
      <c r="E195" s="101">
        <v>190000</v>
      </c>
      <c r="F195" s="236" t="e">
        <f t="shared" si="4"/>
        <v>#DIV/0!</v>
      </c>
      <c r="G195" s="236">
        <f t="shared" si="5"/>
        <v>1</v>
      </c>
      <c r="H195" s="101"/>
    </row>
    <row r="196" spans="1:8" ht="51">
      <c r="A196" s="98" t="s">
        <v>801</v>
      </c>
      <c r="B196" s="99" t="s">
        <v>576</v>
      </c>
      <c r="C196" s="101">
        <v>0</v>
      </c>
      <c r="D196" s="101">
        <v>370000</v>
      </c>
      <c r="E196" s="101">
        <v>370000</v>
      </c>
      <c r="F196" s="236" t="e">
        <f t="shared" si="4"/>
        <v>#DIV/0!</v>
      </c>
      <c r="G196" s="236">
        <f t="shared" si="5"/>
        <v>1</v>
      </c>
      <c r="H196" s="101"/>
    </row>
    <row r="197" spans="1:8" ht="51">
      <c r="A197" s="98" t="s">
        <v>802</v>
      </c>
      <c r="B197" s="99" t="s">
        <v>575</v>
      </c>
      <c r="C197" s="101">
        <v>0</v>
      </c>
      <c r="D197" s="101">
        <v>280000</v>
      </c>
      <c r="E197" s="101">
        <v>280000</v>
      </c>
      <c r="F197" s="236" t="e">
        <f t="shared" si="4"/>
        <v>#DIV/0!</v>
      </c>
      <c r="G197" s="236">
        <f t="shared" si="5"/>
        <v>1</v>
      </c>
      <c r="H197" s="101"/>
    </row>
    <row r="198" spans="1:8" ht="51">
      <c r="A198" s="98" t="s">
        <v>803</v>
      </c>
      <c r="B198" s="99" t="s">
        <v>574</v>
      </c>
      <c r="C198" s="101">
        <v>0</v>
      </c>
      <c r="D198" s="101">
        <v>330000</v>
      </c>
      <c r="E198" s="101">
        <v>330000</v>
      </c>
      <c r="F198" s="236" t="e">
        <f t="shared" si="4"/>
        <v>#DIV/0!</v>
      </c>
      <c r="G198" s="236">
        <f t="shared" si="5"/>
        <v>1</v>
      </c>
      <c r="H198" s="101"/>
    </row>
    <row r="199" spans="1:8" ht="51">
      <c r="A199" s="98" t="s">
        <v>804</v>
      </c>
      <c r="B199" s="99" t="s">
        <v>573</v>
      </c>
      <c r="C199" s="101">
        <v>0</v>
      </c>
      <c r="D199" s="101">
        <v>310000</v>
      </c>
      <c r="E199" s="101">
        <v>310000</v>
      </c>
      <c r="F199" s="236" t="e">
        <f t="shared" si="4"/>
        <v>#DIV/0!</v>
      </c>
      <c r="G199" s="236">
        <f t="shared" si="5"/>
        <v>1</v>
      </c>
      <c r="H199" s="101"/>
    </row>
    <row r="200" spans="1:8" ht="51">
      <c r="A200" s="98" t="s">
        <v>805</v>
      </c>
      <c r="B200" s="99" t="s">
        <v>572</v>
      </c>
      <c r="C200" s="101">
        <v>0</v>
      </c>
      <c r="D200" s="101">
        <v>116500</v>
      </c>
      <c r="E200" s="101">
        <v>116500</v>
      </c>
      <c r="F200" s="236" t="e">
        <f t="shared" si="4"/>
        <v>#DIV/0!</v>
      </c>
      <c r="G200" s="236">
        <f t="shared" si="5"/>
        <v>1</v>
      </c>
      <c r="H200" s="101"/>
    </row>
    <row r="201" spans="1:8" ht="51">
      <c r="A201" s="98" t="s">
        <v>806</v>
      </c>
      <c r="B201" s="99" t="s">
        <v>571</v>
      </c>
      <c r="C201" s="101">
        <v>0</v>
      </c>
      <c r="D201" s="101">
        <v>390000</v>
      </c>
      <c r="E201" s="101">
        <v>390000</v>
      </c>
      <c r="F201" s="236" t="e">
        <f t="shared" si="4"/>
        <v>#DIV/0!</v>
      </c>
      <c r="G201" s="236">
        <f t="shared" si="5"/>
        <v>1</v>
      </c>
      <c r="H201" s="101"/>
    </row>
    <row r="202" spans="1:8" ht="51">
      <c r="A202" s="98" t="s">
        <v>807</v>
      </c>
      <c r="B202" s="99" t="s">
        <v>570</v>
      </c>
      <c r="C202" s="101">
        <v>0</v>
      </c>
      <c r="D202" s="101">
        <v>400000</v>
      </c>
      <c r="E202" s="101">
        <v>400000</v>
      </c>
      <c r="F202" s="236" t="e">
        <f t="shared" si="4"/>
        <v>#DIV/0!</v>
      </c>
      <c r="G202" s="236">
        <f t="shared" si="5"/>
        <v>1</v>
      </c>
      <c r="H202" s="101"/>
    </row>
    <row r="203" spans="1:8" ht="51">
      <c r="A203" s="98" t="s">
        <v>808</v>
      </c>
      <c r="B203" s="99" t="s">
        <v>569</v>
      </c>
      <c r="C203" s="101">
        <v>0</v>
      </c>
      <c r="D203" s="101">
        <v>78200</v>
      </c>
      <c r="E203" s="101">
        <v>78200</v>
      </c>
      <c r="F203" s="236" t="e">
        <f t="shared" si="4"/>
        <v>#DIV/0!</v>
      </c>
      <c r="G203" s="236">
        <f t="shared" si="5"/>
        <v>1</v>
      </c>
      <c r="H203" s="101"/>
    </row>
    <row r="204" spans="1:8" ht="51">
      <c r="A204" s="98" t="s">
        <v>809</v>
      </c>
      <c r="B204" s="99" t="s">
        <v>568</v>
      </c>
      <c r="C204" s="101">
        <v>0</v>
      </c>
      <c r="D204" s="101">
        <v>145300</v>
      </c>
      <c r="E204" s="101">
        <v>145300</v>
      </c>
      <c r="F204" s="236" t="e">
        <f t="shared" si="4"/>
        <v>#DIV/0!</v>
      </c>
      <c r="G204" s="236">
        <f t="shared" si="5"/>
        <v>1</v>
      </c>
      <c r="H204" s="101"/>
    </row>
    <row r="205" spans="1:8" ht="25.5">
      <c r="A205" s="98" t="s">
        <v>810</v>
      </c>
      <c r="B205" s="99" t="s">
        <v>398</v>
      </c>
      <c r="C205" s="101">
        <v>473000</v>
      </c>
      <c r="D205" s="101">
        <v>3553000</v>
      </c>
      <c r="E205" s="101">
        <v>68253.850000000006</v>
      </c>
      <c r="F205" s="236">
        <f t="shared" si="4"/>
        <v>0.14429989429175477</v>
      </c>
      <c r="G205" s="236">
        <f t="shared" si="5"/>
        <v>1.9210202645651563E-2</v>
      </c>
      <c r="H205" s="101"/>
    </row>
    <row r="206" spans="1:8" ht="25.5">
      <c r="A206" s="98" t="s">
        <v>830</v>
      </c>
      <c r="B206" s="99" t="s">
        <v>555</v>
      </c>
      <c r="C206" s="101">
        <v>0</v>
      </c>
      <c r="D206" s="101">
        <v>100000</v>
      </c>
      <c r="E206" s="101">
        <v>90321</v>
      </c>
      <c r="F206" s="236" t="e">
        <f t="shared" si="4"/>
        <v>#DIV/0!</v>
      </c>
      <c r="G206" s="236">
        <f t="shared" si="5"/>
        <v>0.90320999999999996</v>
      </c>
      <c r="H206" s="101"/>
    </row>
    <row r="207" spans="1:8" ht="25.5">
      <c r="A207" s="98" t="s">
        <v>811</v>
      </c>
      <c r="B207" s="99" t="s">
        <v>567</v>
      </c>
      <c r="C207" s="101">
        <v>0</v>
      </c>
      <c r="D207" s="101">
        <v>100000</v>
      </c>
      <c r="E207" s="101">
        <v>100000</v>
      </c>
      <c r="F207" s="236" t="e">
        <f t="shared" ref="F207:F254" si="6">E207/C207</f>
        <v>#DIV/0!</v>
      </c>
      <c r="G207" s="236">
        <f t="shared" ref="G207:G254" si="7">E207/D207</f>
        <v>1</v>
      </c>
      <c r="H207" s="101"/>
    </row>
    <row r="208" spans="1:8" ht="63.75">
      <c r="A208" s="98" t="s">
        <v>812</v>
      </c>
      <c r="B208" s="99" t="s">
        <v>566</v>
      </c>
      <c r="C208" s="101">
        <v>0</v>
      </c>
      <c r="D208" s="101">
        <v>20000</v>
      </c>
      <c r="E208" s="101">
        <v>20000</v>
      </c>
      <c r="F208" s="236" t="e">
        <f t="shared" si="6"/>
        <v>#DIV/0!</v>
      </c>
      <c r="G208" s="236">
        <f t="shared" si="7"/>
        <v>1</v>
      </c>
      <c r="H208" s="101"/>
    </row>
    <row r="209" spans="1:8" ht="63.75">
      <c r="A209" s="98" t="s">
        <v>813</v>
      </c>
      <c r="B209" s="99" t="s">
        <v>565</v>
      </c>
      <c r="C209" s="101">
        <v>0</v>
      </c>
      <c r="D209" s="101">
        <v>20000</v>
      </c>
      <c r="E209" s="101">
        <v>20000</v>
      </c>
      <c r="F209" s="236" t="e">
        <f t="shared" si="6"/>
        <v>#DIV/0!</v>
      </c>
      <c r="G209" s="236">
        <f t="shared" si="7"/>
        <v>1</v>
      </c>
      <c r="H209" s="101"/>
    </row>
    <row r="210" spans="1:8" ht="51">
      <c r="A210" s="98" t="s">
        <v>814</v>
      </c>
      <c r="B210" s="99" t="s">
        <v>564</v>
      </c>
      <c r="C210" s="101">
        <v>0</v>
      </c>
      <c r="D210" s="101">
        <v>20000</v>
      </c>
      <c r="E210" s="101">
        <v>20000</v>
      </c>
      <c r="F210" s="236" t="e">
        <f t="shared" si="6"/>
        <v>#DIV/0!</v>
      </c>
      <c r="G210" s="236">
        <f t="shared" si="7"/>
        <v>1</v>
      </c>
      <c r="H210" s="101"/>
    </row>
    <row r="211" spans="1:8" ht="51">
      <c r="A211" s="98" t="s">
        <v>815</v>
      </c>
      <c r="B211" s="99" t="s">
        <v>563</v>
      </c>
      <c r="C211" s="101">
        <v>0</v>
      </c>
      <c r="D211" s="101">
        <v>20000</v>
      </c>
      <c r="E211" s="101">
        <v>20000</v>
      </c>
      <c r="F211" s="236" t="e">
        <f t="shared" si="6"/>
        <v>#DIV/0!</v>
      </c>
      <c r="G211" s="236">
        <f t="shared" si="7"/>
        <v>1</v>
      </c>
      <c r="H211" s="101"/>
    </row>
    <row r="212" spans="1:8" ht="51">
      <c r="A212" s="98" t="s">
        <v>816</v>
      </c>
      <c r="B212" s="99" t="s">
        <v>562</v>
      </c>
      <c r="C212" s="101">
        <v>0</v>
      </c>
      <c r="D212" s="101">
        <v>20000</v>
      </c>
      <c r="E212" s="101">
        <v>20000</v>
      </c>
      <c r="F212" s="236" t="e">
        <f t="shared" si="6"/>
        <v>#DIV/0!</v>
      </c>
      <c r="G212" s="236">
        <f t="shared" si="7"/>
        <v>1</v>
      </c>
      <c r="H212" s="101"/>
    </row>
    <row r="213" spans="1:8" ht="51">
      <c r="A213" s="98" t="s">
        <v>817</v>
      </c>
      <c r="B213" s="99" t="s">
        <v>561</v>
      </c>
      <c r="C213" s="101">
        <v>0</v>
      </c>
      <c r="D213" s="101">
        <v>10000</v>
      </c>
      <c r="E213" s="101">
        <v>10000</v>
      </c>
      <c r="F213" s="236" t="e">
        <f t="shared" si="6"/>
        <v>#DIV/0!</v>
      </c>
      <c r="G213" s="236">
        <f t="shared" si="7"/>
        <v>1</v>
      </c>
      <c r="H213" s="101"/>
    </row>
    <row r="214" spans="1:8" ht="51">
      <c r="A214" s="98" t="s">
        <v>818</v>
      </c>
      <c r="B214" s="99" t="s">
        <v>560</v>
      </c>
      <c r="C214" s="101">
        <v>0</v>
      </c>
      <c r="D214" s="101">
        <v>20000</v>
      </c>
      <c r="E214" s="101">
        <v>20000</v>
      </c>
      <c r="F214" s="236" t="e">
        <f t="shared" si="6"/>
        <v>#DIV/0!</v>
      </c>
      <c r="G214" s="236">
        <f t="shared" si="7"/>
        <v>1</v>
      </c>
      <c r="H214" s="101"/>
    </row>
    <row r="215" spans="1:8" ht="51">
      <c r="A215" s="98" t="s">
        <v>819</v>
      </c>
      <c r="B215" s="99" t="s">
        <v>559</v>
      </c>
      <c r="C215" s="101">
        <v>0</v>
      </c>
      <c r="D215" s="101">
        <v>20000</v>
      </c>
      <c r="E215" s="101">
        <v>20000</v>
      </c>
      <c r="F215" s="236" t="e">
        <f t="shared" si="6"/>
        <v>#DIV/0!</v>
      </c>
      <c r="G215" s="236">
        <f t="shared" si="7"/>
        <v>1</v>
      </c>
      <c r="H215" s="101"/>
    </row>
    <row r="216" spans="1:8" ht="51">
      <c r="A216" s="98" t="s">
        <v>820</v>
      </c>
      <c r="B216" s="99" t="s">
        <v>558</v>
      </c>
      <c r="C216" s="101">
        <v>0</v>
      </c>
      <c r="D216" s="101">
        <v>10000</v>
      </c>
      <c r="E216" s="101">
        <v>10000</v>
      </c>
      <c r="F216" s="236" t="e">
        <f t="shared" si="6"/>
        <v>#DIV/0!</v>
      </c>
      <c r="G216" s="236">
        <f t="shared" si="7"/>
        <v>1</v>
      </c>
      <c r="H216" s="101"/>
    </row>
    <row r="217" spans="1:8" ht="51">
      <c r="A217" s="98" t="s">
        <v>821</v>
      </c>
      <c r="B217" s="99" t="s">
        <v>557</v>
      </c>
      <c r="C217" s="101">
        <v>0</v>
      </c>
      <c r="D217" s="101">
        <v>10000</v>
      </c>
      <c r="E217" s="101">
        <v>10000</v>
      </c>
      <c r="F217" s="236" t="e">
        <f t="shared" si="6"/>
        <v>#DIV/0!</v>
      </c>
      <c r="G217" s="236">
        <f t="shared" si="7"/>
        <v>1</v>
      </c>
      <c r="H217" s="101"/>
    </row>
    <row r="218" spans="1:8" ht="25.5">
      <c r="A218" s="98" t="s">
        <v>979</v>
      </c>
      <c r="B218" s="99" t="s">
        <v>435</v>
      </c>
      <c r="C218" s="101">
        <v>150000</v>
      </c>
      <c r="D218" s="101">
        <v>1243671.81</v>
      </c>
      <c r="E218" s="101">
        <v>1134331.2</v>
      </c>
      <c r="F218" s="236">
        <f t="shared" si="6"/>
        <v>7.562208</v>
      </c>
      <c r="G218" s="236">
        <f t="shared" si="7"/>
        <v>0.91208242470334666</v>
      </c>
      <c r="H218" s="101"/>
    </row>
    <row r="219" spans="1:8">
      <c r="A219" s="98" t="s">
        <v>822</v>
      </c>
      <c r="B219" s="99" t="s">
        <v>399</v>
      </c>
      <c r="C219" s="101">
        <v>150000</v>
      </c>
      <c r="D219" s="101">
        <v>1243671.81</v>
      </c>
      <c r="E219" s="101">
        <v>1134331.2</v>
      </c>
      <c r="F219" s="236">
        <f t="shared" si="6"/>
        <v>7.562208</v>
      </c>
      <c r="G219" s="236">
        <f t="shared" si="7"/>
        <v>0.91208242470334666</v>
      </c>
      <c r="H219" s="101"/>
    </row>
    <row r="220" spans="1:8" ht="38.25">
      <c r="A220" s="98" t="s">
        <v>980</v>
      </c>
      <c r="B220" s="99" t="s">
        <v>436</v>
      </c>
      <c r="C220" s="101">
        <v>830000</v>
      </c>
      <c r="D220" s="101">
        <v>830000</v>
      </c>
      <c r="E220" s="101">
        <v>542196.75</v>
      </c>
      <c r="F220" s="236">
        <f t="shared" si="6"/>
        <v>0.65324909638554218</v>
      </c>
      <c r="G220" s="236">
        <f t="shared" si="7"/>
        <v>0.65324909638554218</v>
      </c>
      <c r="H220" s="101"/>
    </row>
    <row r="221" spans="1:8" ht="38.25">
      <c r="A221" s="98" t="s">
        <v>981</v>
      </c>
      <c r="B221" s="99" t="s">
        <v>437</v>
      </c>
      <c r="C221" s="101">
        <v>830000</v>
      </c>
      <c r="D221" s="101">
        <v>830000</v>
      </c>
      <c r="E221" s="101">
        <v>542196.75</v>
      </c>
      <c r="F221" s="236">
        <f t="shared" si="6"/>
        <v>0.65324909638554218</v>
      </c>
      <c r="G221" s="236">
        <f t="shared" si="7"/>
        <v>0.65324909638554218</v>
      </c>
      <c r="H221" s="101"/>
    </row>
    <row r="222" spans="1:8" ht="38.25">
      <c r="A222" s="98" t="s">
        <v>749</v>
      </c>
      <c r="B222" s="99" t="s">
        <v>387</v>
      </c>
      <c r="C222" s="101">
        <v>830000</v>
      </c>
      <c r="D222" s="101">
        <v>830000</v>
      </c>
      <c r="E222" s="101">
        <v>542196.75</v>
      </c>
      <c r="F222" s="236">
        <f t="shared" si="6"/>
        <v>0.65324909638554218</v>
      </c>
      <c r="G222" s="236">
        <f t="shared" si="7"/>
        <v>0.65324909638554218</v>
      </c>
      <c r="H222" s="101"/>
    </row>
    <row r="223" spans="1:8" ht="25.5">
      <c r="A223" s="98" t="s">
        <v>982</v>
      </c>
      <c r="B223" s="99" t="s">
        <v>438</v>
      </c>
      <c r="C223" s="101">
        <v>742222.22</v>
      </c>
      <c r="D223" s="101">
        <v>792600</v>
      </c>
      <c r="E223" s="101">
        <v>792600</v>
      </c>
      <c r="F223" s="236">
        <f t="shared" si="6"/>
        <v>1.0678742546942344</v>
      </c>
      <c r="G223" s="236">
        <f t="shared" si="7"/>
        <v>1</v>
      </c>
      <c r="H223" s="101"/>
    </row>
    <row r="224" spans="1:8" ht="38.25">
      <c r="A224" s="98" t="s">
        <v>983</v>
      </c>
      <c r="B224" s="99" t="s">
        <v>439</v>
      </c>
      <c r="C224" s="101">
        <v>742222.22</v>
      </c>
      <c r="D224" s="101">
        <v>792600</v>
      </c>
      <c r="E224" s="101">
        <v>792600</v>
      </c>
      <c r="F224" s="236">
        <f t="shared" si="6"/>
        <v>1.0678742546942344</v>
      </c>
      <c r="G224" s="236">
        <f t="shared" si="7"/>
        <v>1</v>
      </c>
      <c r="H224" s="101"/>
    </row>
    <row r="225" spans="1:8" ht="25.5">
      <c r="A225" s="98" t="s">
        <v>756</v>
      </c>
      <c r="B225" s="99" t="s">
        <v>388</v>
      </c>
      <c r="C225" s="101">
        <v>668000</v>
      </c>
      <c r="D225" s="101">
        <v>668340</v>
      </c>
      <c r="E225" s="101">
        <v>668340</v>
      </c>
      <c r="F225" s="236">
        <f t="shared" si="6"/>
        <v>1.0005089820359281</v>
      </c>
      <c r="G225" s="236">
        <f t="shared" si="7"/>
        <v>1</v>
      </c>
      <c r="H225" s="101"/>
    </row>
    <row r="226" spans="1:8" ht="38.25">
      <c r="A226" s="98" t="s">
        <v>757</v>
      </c>
      <c r="B226" s="99" t="s">
        <v>389</v>
      </c>
      <c r="C226" s="101">
        <v>74222.22</v>
      </c>
      <c r="D226" s="101">
        <v>124260</v>
      </c>
      <c r="E226" s="101">
        <v>124260</v>
      </c>
      <c r="F226" s="236">
        <f t="shared" si="6"/>
        <v>1.6741617267713091</v>
      </c>
      <c r="G226" s="236">
        <f t="shared" si="7"/>
        <v>1</v>
      </c>
      <c r="H226" s="101"/>
    </row>
    <row r="227" spans="1:8" ht="51">
      <c r="A227" s="98" t="s">
        <v>984</v>
      </c>
      <c r="B227" s="99" t="s">
        <v>88</v>
      </c>
      <c r="C227" s="101">
        <v>590555.56000000006</v>
      </c>
      <c r="D227" s="101">
        <v>809670.92</v>
      </c>
      <c r="E227" s="101">
        <v>681463.21</v>
      </c>
      <c r="F227" s="236">
        <f t="shared" si="6"/>
        <v>1.153935812576212</v>
      </c>
      <c r="G227" s="236">
        <f t="shared" si="7"/>
        <v>0.84165454528118644</v>
      </c>
      <c r="H227" s="101"/>
    </row>
    <row r="228" spans="1:8" ht="51">
      <c r="A228" s="98" t="s">
        <v>985</v>
      </c>
      <c r="B228" s="99" t="s">
        <v>284</v>
      </c>
      <c r="C228" s="101">
        <v>590555.56000000006</v>
      </c>
      <c r="D228" s="101">
        <v>809670.92</v>
      </c>
      <c r="E228" s="101">
        <v>681463.21</v>
      </c>
      <c r="F228" s="236">
        <f t="shared" si="6"/>
        <v>1.153935812576212</v>
      </c>
      <c r="G228" s="236">
        <f t="shared" si="7"/>
        <v>0.84165454528118644</v>
      </c>
      <c r="H228" s="101"/>
    </row>
    <row r="229" spans="1:8" ht="51">
      <c r="A229" s="98" t="s">
        <v>986</v>
      </c>
      <c r="B229" s="99" t="s">
        <v>285</v>
      </c>
      <c r="C229" s="101">
        <v>590555.56000000006</v>
      </c>
      <c r="D229" s="101">
        <v>809670.92</v>
      </c>
      <c r="E229" s="101">
        <v>681463.21</v>
      </c>
      <c r="F229" s="236">
        <f t="shared" si="6"/>
        <v>1.153935812576212</v>
      </c>
      <c r="G229" s="236">
        <f t="shared" si="7"/>
        <v>0.84165454528118644</v>
      </c>
      <c r="H229" s="101"/>
    </row>
    <row r="230" spans="1:8" ht="76.5">
      <c r="A230" s="98" t="s">
        <v>823</v>
      </c>
      <c r="B230" s="99" t="s">
        <v>400</v>
      </c>
      <c r="C230" s="101">
        <v>150000</v>
      </c>
      <c r="D230" s="101">
        <v>150000</v>
      </c>
      <c r="E230" s="101">
        <v>150000</v>
      </c>
      <c r="F230" s="236">
        <f t="shared" si="6"/>
        <v>1</v>
      </c>
      <c r="G230" s="236">
        <f t="shared" si="7"/>
        <v>1</v>
      </c>
      <c r="H230" s="101"/>
    </row>
    <row r="231" spans="1:8" ht="89.25">
      <c r="A231" s="98" t="s">
        <v>824</v>
      </c>
      <c r="B231" s="99" t="s">
        <v>319</v>
      </c>
      <c r="C231" s="101">
        <v>35000</v>
      </c>
      <c r="D231" s="101">
        <v>35000</v>
      </c>
      <c r="E231" s="101">
        <v>26550</v>
      </c>
      <c r="F231" s="236">
        <f t="shared" si="6"/>
        <v>0.75857142857142856</v>
      </c>
      <c r="G231" s="236">
        <f t="shared" si="7"/>
        <v>0.75857142857142856</v>
      </c>
      <c r="H231" s="101"/>
    </row>
    <row r="232" spans="1:8" ht="38.25">
      <c r="A232" s="98" t="s">
        <v>825</v>
      </c>
      <c r="B232" s="99" t="s">
        <v>556</v>
      </c>
      <c r="C232" s="101">
        <v>0</v>
      </c>
      <c r="D232" s="101">
        <v>219594.91</v>
      </c>
      <c r="E232" s="101">
        <v>99837.2</v>
      </c>
      <c r="F232" s="236" t="e">
        <f t="shared" si="6"/>
        <v>#DIV/0!</v>
      </c>
      <c r="G232" s="236">
        <f t="shared" si="7"/>
        <v>0.45464259622411102</v>
      </c>
      <c r="H232" s="101"/>
    </row>
    <row r="233" spans="1:8" ht="114.75">
      <c r="A233" s="98" t="s">
        <v>826</v>
      </c>
      <c r="B233" s="99" t="s">
        <v>57</v>
      </c>
      <c r="C233" s="101">
        <v>255555.56</v>
      </c>
      <c r="D233" s="101">
        <v>255076.01</v>
      </c>
      <c r="E233" s="101">
        <v>255076.01</v>
      </c>
      <c r="F233" s="236">
        <f t="shared" si="6"/>
        <v>0.99812350003263484</v>
      </c>
      <c r="G233" s="236">
        <f t="shared" si="7"/>
        <v>1</v>
      </c>
      <c r="H233" s="101"/>
    </row>
    <row r="234" spans="1:8" ht="89.25">
      <c r="A234" s="98" t="s">
        <v>827</v>
      </c>
      <c r="B234" s="99" t="s">
        <v>401</v>
      </c>
      <c r="C234" s="101">
        <v>150000</v>
      </c>
      <c r="D234" s="101">
        <v>150000</v>
      </c>
      <c r="E234" s="101">
        <v>150000</v>
      </c>
      <c r="F234" s="236">
        <f t="shared" si="6"/>
        <v>1</v>
      </c>
      <c r="G234" s="236">
        <f t="shared" si="7"/>
        <v>1</v>
      </c>
      <c r="H234" s="101"/>
    </row>
    <row r="235" spans="1:8" ht="63.75">
      <c r="A235" s="98" t="s">
        <v>987</v>
      </c>
      <c r="B235" s="99" t="s">
        <v>245</v>
      </c>
      <c r="C235" s="101">
        <v>1210000</v>
      </c>
      <c r="D235" s="101">
        <v>1616000</v>
      </c>
      <c r="E235" s="101">
        <v>1342400</v>
      </c>
      <c r="F235" s="236">
        <f t="shared" si="6"/>
        <v>1.1094214876033057</v>
      </c>
      <c r="G235" s="236">
        <f t="shared" si="7"/>
        <v>0.83069306930693065</v>
      </c>
      <c r="H235" s="101"/>
    </row>
    <row r="236" spans="1:8" ht="63.75">
      <c r="A236" s="98" t="s">
        <v>988</v>
      </c>
      <c r="B236" s="99" t="s">
        <v>286</v>
      </c>
      <c r="C236" s="101">
        <v>1210000</v>
      </c>
      <c r="D236" s="101">
        <v>1616000</v>
      </c>
      <c r="E236" s="101">
        <v>1342400</v>
      </c>
      <c r="F236" s="236">
        <f t="shared" si="6"/>
        <v>1.1094214876033057</v>
      </c>
      <c r="G236" s="236">
        <f t="shared" si="7"/>
        <v>0.83069306930693065</v>
      </c>
      <c r="H236" s="101"/>
    </row>
    <row r="237" spans="1:8" ht="63.75">
      <c r="A237" s="98" t="s">
        <v>989</v>
      </c>
      <c r="B237" s="99" t="s">
        <v>287</v>
      </c>
      <c r="C237" s="101">
        <v>1210000</v>
      </c>
      <c r="D237" s="101">
        <v>1616000</v>
      </c>
      <c r="E237" s="101">
        <v>1342400</v>
      </c>
      <c r="F237" s="236">
        <f t="shared" si="6"/>
        <v>1.1094214876033057</v>
      </c>
      <c r="G237" s="236">
        <f t="shared" si="7"/>
        <v>0.83069306930693065</v>
      </c>
      <c r="H237" s="101"/>
    </row>
    <row r="238" spans="1:8" ht="38.25">
      <c r="A238" s="98" t="s">
        <v>778</v>
      </c>
      <c r="B238" s="99" t="s">
        <v>585</v>
      </c>
      <c r="C238" s="101">
        <v>0</v>
      </c>
      <c r="D238" s="101">
        <v>28000</v>
      </c>
      <c r="E238" s="101">
        <v>28000</v>
      </c>
      <c r="F238" s="236" t="e">
        <f t="shared" si="6"/>
        <v>#DIV/0!</v>
      </c>
      <c r="G238" s="236">
        <f t="shared" si="7"/>
        <v>1</v>
      </c>
      <c r="H238" s="101"/>
    </row>
    <row r="239" spans="1:8" ht="51">
      <c r="A239" s="98" t="s">
        <v>740</v>
      </c>
      <c r="B239" s="99" t="s">
        <v>236</v>
      </c>
      <c r="C239" s="101">
        <v>400000</v>
      </c>
      <c r="D239" s="101">
        <v>400000</v>
      </c>
      <c r="E239" s="101">
        <v>263200</v>
      </c>
      <c r="F239" s="236">
        <f t="shared" si="6"/>
        <v>0.65800000000000003</v>
      </c>
      <c r="G239" s="236">
        <f t="shared" si="7"/>
        <v>0.65800000000000003</v>
      </c>
      <c r="H239" s="101"/>
    </row>
    <row r="240" spans="1:8" ht="76.5">
      <c r="A240" s="98" t="s">
        <v>779</v>
      </c>
      <c r="B240" s="99" t="s">
        <v>500</v>
      </c>
      <c r="C240" s="101">
        <v>400000</v>
      </c>
      <c r="D240" s="101">
        <v>394000</v>
      </c>
      <c r="E240" s="101">
        <v>394000</v>
      </c>
      <c r="F240" s="236">
        <f t="shared" si="6"/>
        <v>0.98499999999999999</v>
      </c>
      <c r="G240" s="236">
        <f t="shared" si="7"/>
        <v>1</v>
      </c>
      <c r="H240" s="101"/>
    </row>
    <row r="241" spans="1:8" ht="63.75">
      <c r="A241" s="98" t="s">
        <v>741</v>
      </c>
      <c r="B241" s="99" t="s">
        <v>237</v>
      </c>
      <c r="C241" s="101">
        <v>400000</v>
      </c>
      <c r="D241" s="101">
        <v>400000</v>
      </c>
      <c r="E241" s="101">
        <v>263200</v>
      </c>
      <c r="F241" s="236">
        <f t="shared" si="6"/>
        <v>0.65800000000000003</v>
      </c>
      <c r="G241" s="236">
        <f t="shared" si="7"/>
        <v>0.65800000000000003</v>
      </c>
      <c r="H241" s="101"/>
    </row>
    <row r="242" spans="1:8" ht="89.25">
      <c r="A242" s="98" t="s">
        <v>780</v>
      </c>
      <c r="B242" s="99" t="s">
        <v>502</v>
      </c>
      <c r="C242" s="101">
        <v>10000</v>
      </c>
      <c r="D242" s="101">
        <v>394000</v>
      </c>
      <c r="E242" s="101">
        <v>394000</v>
      </c>
      <c r="F242" s="236">
        <f t="shared" si="6"/>
        <v>39.4</v>
      </c>
      <c r="G242" s="236">
        <f t="shared" si="7"/>
        <v>1</v>
      </c>
      <c r="H242" s="101"/>
    </row>
    <row r="243" spans="1:8" ht="51">
      <c r="A243" s="98" t="s">
        <v>990</v>
      </c>
      <c r="B243" s="99" t="s">
        <v>991</v>
      </c>
      <c r="C243" s="101">
        <v>0</v>
      </c>
      <c r="D243" s="101">
        <v>80000</v>
      </c>
      <c r="E243" s="101">
        <v>79274.89</v>
      </c>
      <c r="F243" s="236" t="e">
        <f t="shared" si="6"/>
        <v>#DIV/0!</v>
      </c>
      <c r="G243" s="236">
        <f t="shared" si="7"/>
        <v>0.99093612499999995</v>
      </c>
      <c r="H243" s="101"/>
    </row>
    <row r="244" spans="1:8" ht="51">
      <c r="A244" s="98" t="s">
        <v>992</v>
      </c>
      <c r="B244" s="99" t="s">
        <v>993</v>
      </c>
      <c r="C244" s="101">
        <v>0</v>
      </c>
      <c r="D244" s="101">
        <v>80000</v>
      </c>
      <c r="E244" s="101">
        <v>79274.89</v>
      </c>
      <c r="F244" s="236" t="e">
        <f t="shared" si="6"/>
        <v>#DIV/0!</v>
      </c>
      <c r="G244" s="236">
        <f t="shared" si="7"/>
        <v>0.99093612499999995</v>
      </c>
      <c r="H244" s="101"/>
    </row>
    <row r="245" spans="1:8" ht="38.25">
      <c r="A245" s="98" t="s">
        <v>994</v>
      </c>
      <c r="B245" s="99" t="s">
        <v>995</v>
      </c>
      <c r="C245" s="101">
        <v>0</v>
      </c>
      <c r="D245" s="101">
        <v>80000</v>
      </c>
      <c r="E245" s="101">
        <v>79274.89</v>
      </c>
      <c r="F245" s="236" t="e">
        <f t="shared" si="6"/>
        <v>#DIV/0!</v>
      </c>
      <c r="G245" s="236">
        <f t="shared" si="7"/>
        <v>0.99093612499999995</v>
      </c>
      <c r="H245" s="101"/>
    </row>
    <row r="246" spans="1:8" ht="51">
      <c r="A246" s="98" t="s">
        <v>753</v>
      </c>
      <c r="B246" s="99" t="s">
        <v>589</v>
      </c>
      <c r="C246" s="101">
        <v>0</v>
      </c>
      <c r="D246" s="101">
        <v>80000</v>
      </c>
      <c r="E246" s="101">
        <v>79274.89</v>
      </c>
      <c r="F246" s="236" t="e">
        <f t="shared" si="6"/>
        <v>#DIV/0!</v>
      </c>
      <c r="G246" s="236">
        <f t="shared" si="7"/>
        <v>0.99093612499999995</v>
      </c>
      <c r="H246" s="101"/>
    </row>
    <row r="247" spans="1:8">
      <c r="A247" s="98" t="s">
        <v>440</v>
      </c>
      <c r="B247" s="99" t="s">
        <v>113</v>
      </c>
      <c r="C247" s="101">
        <v>2205985</v>
      </c>
      <c r="D247" s="101">
        <v>2953435</v>
      </c>
      <c r="E247" s="101">
        <v>2848808.12</v>
      </c>
      <c r="F247" s="236">
        <f t="shared" si="6"/>
        <v>1.2913995879391746</v>
      </c>
      <c r="G247" s="236">
        <f t="shared" si="7"/>
        <v>0.96457451069686662</v>
      </c>
      <c r="H247" s="101"/>
    </row>
    <row r="248" spans="1:8">
      <c r="A248" s="98" t="s">
        <v>289</v>
      </c>
      <c r="B248" s="99" t="s">
        <v>288</v>
      </c>
      <c r="C248" s="101">
        <v>2205985</v>
      </c>
      <c r="D248" s="101">
        <v>2953435</v>
      </c>
      <c r="E248" s="101">
        <v>2848808.12</v>
      </c>
      <c r="F248" s="236">
        <f t="shared" si="6"/>
        <v>1.2913995879391746</v>
      </c>
      <c r="G248" s="236">
        <f t="shared" si="7"/>
        <v>0.96457451069686662</v>
      </c>
      <c r="H248" s="101"/>
    </row>
    <row r="249" spans="1:8">
      <c r="A249" s="98" t="s">
        <v>996</v>
      </c>
      <c r="B249" s="99" t="s">
        <v>288</v>
      </c>
      <c r="C249" s="101">
        <v>106000</v>
      </c>
      <c r="D249" s="101">
        <v>711500</v>
      </c>
      <c r="E249" s="101">
        <v>641730</v>
      </c>
      <c r="F249" s="236">
        <f t="shared" si="6"/>
        <v>6.054056603773585</v>
      </c>
      <c r="G249" s="236">
        <f t="shared" si="7"/>
        <v>0.90193956430077304</v>
      </c>
      <c r="H249" s="101"/>
    </row>
    <row r="250" spans="1:8">
      <c r="A250" s="98" t="s">
        <v>178</v>
      </c>
      <c r="B250" s="99" t="s">
        <v>590</v>
      </c>
      <c r="C250" s="101">
        <v>0</v>
      </c>
      <c r="D250" s="101">
        <v>605500</v>
      </c>
      <c r="E250" s="101">
        <v>535730</v>
      </c>
      <c r="F250" s="236" t="e">
        <f t="shared" si="6"/>
        <v>#DIV/0!</v>
      </c>
      <c r="G250" s="236">
        <f t="shared" si="7"/>
        <v>0.88477291494632537</v>
      </c>
      <c r="H250" s="101"/>
    </row>
    <row r="251" spans="1:8" ht="38.25">
      <c r="A251" s="98" t="s">
        <v>758</v>
      </c>
      <c r="B251" s="99" t="s">
        <v>293</v>
      </c>
      <c r="C251" s="101">
        <v>106000</v>
      </c>
      <c r="D251" s="101">
        <v>106000</v>
      </c>
      <c r="E251" s="101">
        <v>106000</v>
      </c>
      <c r="F251" s="236">
        <f t="shared" si="6"/>
        <v>1</v>
      </c>
      <c r="G251" s="236">
        <f t="shared" si="7"/>
        <v>1</v>
      </c>
      <c r="H251" s="101"/>
    </row>
    <row r="252" spans="1:8">
      <c r="A252" s="98" t="s">
        <v>996</v>
      </c>
      <c r="B252" s="99" t="s">
        <v>290</v>
      </c>
      <c r="C252" s="101">
        <v>2099985</v>
      </c>
      <c r="D252" s="101">
        <v>2241935</v>
      </c>
      <c r="E252" s="101">
        <v>2207078.12</v>
      </c>
      <c r="F252" s="236">
        <f t="shared" si="6"/>
        <v>1.0509970880744386</v>
      </c>
      <c r="G252" s="236">
        <f t="shared" si="7"/>
        <v>0.98445232355086121</v>
      </c>
      <c r="H252" s="101"/>
    </row>
    <row r="253" spans="1:8" ht="38.25">
      <c r="A253" s="98" t="s">
        <v>722</v>
      </c>
      <c r="B253" s="99" t="s">
        <v>116</v>
      </c>
      <c r="C253" s="101">
        <v>2099985</v>
      </c>
      <c r="D253" s="101">
        <v>2241935</v>
      </c>
      <c r="E253" s="101">
        <v>2207078.12</v>
      </c>
      <c r="F253" s="236">
        <f t="shared" si="6"/>
        <v>1.0509970880744386</v>
      </c>
      <c r="G253" s="236">
        <f t="shared" si="7"/>
        <v>0.98445232355086121</v>
      </c>
      <c r="H253" s="101"/>
    </row>
    <row r="254" spans="1:8">
      <c r="A254" s="296" t="s">
        <v>707</v>
      </c>
      <c r="B254" s="297"/>
      <c r="C254" s="235">
        <v>250428609</v>
      </c>
      <c r="D254" s="235">
        <v>323933302.02999997</v>
      </c>
      <c r="E254" s="235">
        <v>295937469.43000001</v>
      </c>
      <c r="F254" s="236">
        <f t="shared" si="6"/>
        <v>1.1817238877447904</v>
      </c>
      <c r="G254" s="236">
        <f t="shared" si="7"/>
        <v>0.91357531805295145</v>
      </c>
      <c r="H254" s="100"/>
    </row>
  </sheetData>
  <mergeCells count="14">
    <mergeCell ref="A10:F11"/>
    <mergeCell ref="A1:F1"/>
    <mergeCell ref="A2:F2"/>
    <mergeCell ref="B3:F3"/>
    <mergeCell ref="A4:D4"/>
    <mergeCell ref="E12:E13"/>
    <mergeCell ref="A254:B254"/>
    <mergeCell ref="D12:D13"/>
    <mergeCell ref="G12:G13"/>
    <mergeCell ref="H12:H13"/>
    <mergeCell ref="C12:C13"/>
    <mergeCell ref="A12:A13"/>
    <mergeCell ref="B12:B13"/>
    <mergeCell ref="F12:F13"/>
  </mergeCells>
  <pageMargins left="0.78749999999999998" right="0.59027779999999996" top="0.59027779999999996" bottom="0.59027779999999996" header="0.39374999999999999" footer="0.51180550000000002"/>
  <pageSetup paperSize="9"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A4" sqref="A4:D4"/>
    </sheetView>
  </sheetViews>
  <sheetFormatPr defaultRowHeight="15"/>
  <cols>
    <col min="1" max="1" width="59.5703125" customWidth="1"/>
    <col min="2" max="2" width="17.140625" customWidth="1"/>
    <col min="3" max="3" width="17.42578125" customWidth="1"/>
    <col min="4" max="4" width="16.7109375" customWidth="1"/>
    <col min="5" max="5" width="0.140625" hidden="1" customWidth="1"/>
    <col min="6" max="6" width="6.5703125" hidden="1" customWidth="1"/>
    <col min="7" max="8" width="9.140625" hidden="1" customWidth="1"/>
    <col min="9" max="9" width="0.140625" hidden="1" customWidth="1"/>
    <col min="10" max="10" width="9.140625" hidden="1" customWidth="1"/>
  </cols>
  <sheetData>
    <row r="1" spans="1:13" ht="15.75">
      <c r="A1" s="257" t="s">
        <v>458</v>
      </c>
      <c r="B1" s="257"/>
      <c r="C1" s="257"/>
      <c r="D1" s="257"/>
      <c r="E1" s="257"/>
      <c r="F1" s="257"/>
      <c r="G1" s="80"/>
      <c r="H1" s="80"/>
      <c r="I1" s="80"/>
      <c r="J1" s="80"/>
      <c r="K1" s="80"/>
      <c r="L1" s="80"/>
      <c r="M1" s="80"/>
    </row>
    <row r="2" spans="1:13" ht="15.75">
      <c r="A2" s="257" t="s">
        <v>0</v>
      </c>
      <c r="B2" s="257"/>
      <c r="C2" s="257"/>
      <c r="D2" s="257"/>
      <c r="E2" s="257"/>
      <c r="F2" s="257"/>
      <c r="G2" s="80"/>
      <c r="H2" s="80"/>
      <c r="I2" s="80"/>
      <c r="J2" s="80"/>
      <c r="K2" s="80"/>
      <c r="L2" s="80"/>
      <c r="M2" s="80"/>
    </row>
    <row r="3" spans="1:13" ht="15.75">
      <c r="A3" s="16"/>
      <c r="B3" s="257" t="s">
        <v>594</v>
      </c>
      <c r="C3" s="257"/>
      <c r="D3" s="257"/>
      <c r="E3" s="257"/>
      <c r="F3" s="257"/>
      <c r="G3" s="80"/>
      <c r="H3" s="80"/>
      <c r="I3" s="80"/>
      <c r="J3" s="80"/>
      <c r="K3" s="80"/>
      <c r="L3" s="80"/>
      <c r="M3" s="80"/>
    </row>
    <row r="4" spans="1:13" ht="15.75">
      <c r="A4" s="257" t="s">
        <v>1066</v>
      </c>
      <c r="B4" s="257"/>
      <c r="C4" s="257"/>
      <c r="D4" s="257"/>
      <c r="E4" s="16"/>
      <c r="F4" s="16"/>
      <c r="G4" s="16"/>
      <c r="H4" s="16"/>
      <c r="I4" s="16"/>
      <c r="J4" s="16"/>
      <c r="K4" s="16"/>
      <c r="L4" s="16"/>
      <c r="M4" s="16"/>
    </row>
    <row r="5" spans="1:13" ht="15.75">
      <c r="A5" s="149"/>
      <c r="B5" s="80"/>
      <c r="C5" s="80"/>
      <c r="D5" s="80"/>
      <c r="E5" s="80"/>
      <c r="F5" s="80"/>
      <c r="G5" s="80"/>
      <c r="H5" s="80"/>
      <c r="I5" s="80"/>
      <c r="J5" s="80"/>
    </row>
    <row r="6" spans="1:13" ht="45.75" customHeight="1">
      <c r="A6" s="278" t="s">
        <v>1064</v>
      </c>
      <c r="B6" s="278"/>
      <c r="C6" s="278"/>
      <c r="D6" s="278"/>
      <c r="E6" s="80"/>
      <c r="F6" s="80"/>
      <c r="G6" s="80"/>
      <c r="H6" s="80"/>
      <c r="I6" s="80"/>
      <c r="J6" s="80"/>
    </row>
    <row r="7" spans="1:13" ht="16.5" thickBot="1">
      <c r="A7" s="276" t="s">
        <v>43</v>
      </c>
      <c r="B7" s="276"/>
      <c r="C7" s="276"/>
      <c r="D7" s="276"/>
      <c r="E7" s="80"/>
      <c r="F7" s="80"/>
      <c r="G7" s="80"/>
      <c r="H7" s="80"/>
      <c r="I7" s="80"/>
      <c r="J7" s="80"/>
    </row>
    <row r="8" spans="1:13" ht="30.75" thickBot="1">
      <c r="A8" s="4" t="s">
        <v>42</v>
      </c>
      <c r="B8" s="231" t="s">
        <v>217</v>
      </c>
      <c r="C8" s="231" t="s">
        <v>1037</v>
      </c>
      <c r="D8" s="231" t="s">
        <v>1036</v>
      </c>
      <c r="E8" s="80"/>
      <c r="F8" s="80"/>
      <c r="G8" s="80"/>
      <c r="H8" s="80"/>
      <c r="I8" s="80"/>
      <c r="J8" s="80"/>
    </row>
    <row r="9" spans="1:13" ht="48.75" customHeight="1">
      <c r="A9" s="230" t="s">
        <v>233</v>
      </c>
      <c r="B9" s="227">
        <v>34235480.109999999</v>
      </c>
      <c r="C9" s="227">
        <v>24210575.289999999</v>
      </c>
      <c r="D9" s="232">
        <f>C9/B9</f>
        <v>0.70717791052470802</v>
      </c>
      <c r="E9" s="80"/>
      <c r="F9" s="80"/>
      <c r="G9" s="80"/>
      <c r="H9" s="80"/>
      <c r="I9" s="80"/>
      <c r="J9" s="80"/>
    </row>
    <row r="10" spans="1:13" ht="92.25" customHeight="1">
      <c r="A10" s="230" t="s">
        <v>234</v>
      </c>
      <c r="B10" s="227">
        <v>14951000</v>
      </c>
      <c r="C10" s="227">
        <v>14951000</v>
      </c>
      <c r="D10" s="232">
        <f t="shared" ref="D10:D13" si="0">C10/B10</f>
        <v>1</v>
      </c>
      <c r="E10" s="80"/>
      <c r="F10" s="80"/>
      <c r="G10" s="80"/>
      <c r="H10" s="80"/>
      <c r="I10" s="80"/>
      <c r="J10" s="80"/>
    </row>
    <row r="11" spans="1:13" ht="92.25" customHeight="1">
      <c r="A11" s="229" t="s">
        <v>620</v>
      </c>
      <c r="B11" s="227">
        <v>913206.37</v>
      </c>
      <c r="C11" s="227">
        <v>858000</v>
      </c>
      <c r="D11" s="232">
        <f t="shared" si="0"/>
        <v>0.93954666566769574</v>
      </c>
      <c r="E11" s="80"/>
      <c r="F11" s="80"/>
      <c r="G11" s="80"/>
      <c r="H11" s="80"/>
      <c r="I11" s="80"/>
      <c r="J11" s="80"/>
    </row>
    <row r="12" spans="1:13" ht="108.75" customHeight="1">
      <c r="A12" s="228" t="s">
        <v>235</v>
      </c>
      <c r="B12" s="227">
        <v>4023725.32</v>
      </c>
      <c r="C12" s="227">
        <v>4023725.32</v>
      </c>
      <c r="D12" s="232">
        <f t="shared" si="0"/>
        <v>1</v>
      </c>
      <c r="E12" s="80"/>
      <c r="F12" s="80"/>
      <c r="G12" s="80"/>
      <c r="H12" s="80"/>
      <c r="I12" s="80"/>
      <c r="J12" s="80"/>
    </row>
    <row r="13" spans="1:13" ht="26.25" customHeight="1" thickBot="1">
      <c r="A13" s="226" t="s">
        <v>40</v>
      </c>
      <c r="B13" s="225">
        <f>SUM(B9:B12)</f>
        <v>54123411.799999997</v>
      </c>
      <c r="C13" s="225">
        <f>SUM(C9:C12)</f>
        <v>44043300.609999999</v>
      </c>
      <c r="D13" s="232">
        <f t="shared" si="0"/>
        <v>0.81375691489574575</v>
      </c>
      <c r="E13" s="80"/>
      <c r="F13" s="80"/>
      <c r="G13" s="80" t="s">
        <v>41</v>
      </c>
      <c r="H13" s="80"/>
      <c r="I13" s="80"/>
      <c r="J13" s="80"/>
      <c r="K13" t="s">
        <v>41</v>
      </c>
    </row>
    <row r="14" spans="1:13" ht="15.75">
      <c r="A14" s="148"/>
    </row>
  </sheetData>
  <mergeCells count="6">
    <mergeCell ref="A6:D6"/>
    <mergeCell ref="A7:D7"/>
    <mergeCell ref="A1:F1"/>
    <mergeCell ref="A2:F2"/>
    <mergeCell ref="B3:F3"/>
    <mergeCell ref="A4:D4"/>
  </mergeCells>
  <pageMargins left="0.7" right="0.7" top="0.75" bottom="0.75" header="0.3" footer="0.3"/>
  <pageSetup paperSize="9" scale="7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C13" sqref="C13"/>
    </sheetView>
  </sheetViews>
  <sheetFormatPr defaultRowHeight="15"/>
  <cols>
    <col min="1" max="1" width="32.85546875" customWidth="1"/>
    <col min="2" max="2" width="35.28515625" customWidth="1"/>
    <col min="3" max="3" width="14" customWidth="1"/>
    <col min="4" max="6" width="9.140625" hidden="1" customWidth="1"/>
    <col min="7" max="7" width="0.140625" customWidth="1"/>
    <col min="8" max="8" width="12.5703125" customWidth="1"/>
    <col min="9" max="9" width="13.42578125" customWidth="1"/>
  </cols>
  <sheetData>
    <row r="1" spans="1:14" ht="15.75">
      <c r="A1" s="257" t="s">
        <v>1056</v>
      </c>
      <c r="B1" s="257"/>
      <c r="C1" s="257"/>
      <c r="D1" s="257"/>
      <c r="E1" s="257"/>
      <c r="F1" s="257"/>
      <c r="G1" s="257"/>
      <c r="H1" s="257"/>
      <c r="I1" s="257"/>
      <c r="J1" s="80"/>
    </row>
    <row r="2" spans="1:14" ht="15.75">
      <c r="A2" s="257" t="s">
        <v>0</v>
      </c>
      <c r="B2" s="257"/>
      <c r="C2" s="257"/>
      <c r="D2" s="257"/>
      <c r="E2" s="257"/>
      <c r="F2" s="257"/>
      <c r="G2" s="257"/>
      <c r="H2" s="257"/>
      <c r="I2" s="257"/>
      <c r="J2" s="80"/>
    </row>
    <row r="3" spans="1:14" ht="15.75">
      <c r="A3" s="257" t="s">
        <v>594</v>
      </c>
      <c r="B3" s="257"/>
      <c r="C3" s="257"/>
      <c r="D3" s="257"/>
      <c r="E3" s="257"/>
      <c r="F3" s="257"/>
      <c r="G3" s="257"/>
      <c r="H3" s="257"/>
      <c r="I3" s="257"/>
      <c r="J3" s="80"/>
    </row>
    <row r="4" spans="1:14" ht="15.75">
      <c r="A4" s="16"/>
      <c r="B4" s="257" t="s">
        <v>1066</v>
      </c>
      <c r="C4" s="257"/>
      <c r="D4" s="257"/>
      <c r="E4" s="257"/>
      <c r="F4" s="257"/>
      <c r="G4" s="257"/>
      <c r="H4" s="257"/>
      <c r="I4" s="257"/>
      <c r="J4" s="16"/>
    </row>
    <row r="5" spans="1:14" ht="15.75">
      <c r="A5" s="80"/>
      <c r="B5" s="80"/>
      <c r="C5" s="80"/>
      <c r="D5" s="80"/>
      <c r="E5" s="80"/>
      <c r="F5" s="80"/>
      <c r="G5" s="80"/>
      <c r="H5" s="80"/>
      <c r="I5" s="80"/>
    </row>
    <row r="6" spans="1:14" ht="15.75">
      <c r="A6" s="10"/>
      <c r="B6" s="80"/>
      <c r="C6" s="80"/>
      <c r="D6" s="80"/>
      <c r="E6" s="80"/>
      <c r="F6" s="80"/>
      <c r="G6" s="80"/>
      <c r="H6" s="80"/>
      <c r="I6" s="80"/>
    </row>
    <row r="7" spans="1:14" ht="15.75">
      <c r="A7" s="259" t="s">
        <v>469</v>
      </c>
      <c r="B7" s="259"/>
      <c r="C7" s="259"/>
      <c r="D7" s="259"/>
      <c r="E7" s="259"/>
      <c r="F7" s="259"/>
      <c r="G7" s="259"/>
      <c r="H7" s="259"/>
      <c r="I7" s="259"/>
    </row>
    <row r="8" spans="1:14" ht="16.5" customHeight="1">
      <c r="A8" s="259" t="s">
        <v>1065</v>
      </c>
      <c r="B8" s="259"/>
      <c r="C8" s="259"/>
      <c r="D8" s="259"/>
      <c r="E8" s="259"/>
      <c r="F8" s="259"/>
      <c r="G8" s="259"/>
      <c r="H8" s="259"/>
      <c r="I8" s="259"/>
      <c r="J8" s="46"/>
      <c r="K8" s="46"/>
      <c r="L8" s="46"/>
      <c r="M8" s="46"/>
      <c r="N8" s="46"/>
    </row>
    <row r="9" spans="1:14" ht="15.75" customHeight="1">
      <c r="A9" s="259" t="s">
        <v>1057</v>
      </c>
      <c r="B9" s="259"/>
      <c r="C9" s="259"/>
      <c r="D9" s="259"/>
      <c r="E9" s="259"/>
      <c r="F9" s="259"/>
      <c r="G9" s="259"/>
      <c r="H9" s="259"/>
      <c r="I9" s="259"/>
      <c r="J9" s="46"/>
      <c r="K9" s="46"/>
      <c r="L9" s="46"/>
      <c r="M9" s="46"/>
      <c r="N9" s="46"/>
    </row>
    <row r="10" spans="1:14" ht="15.75" customHeight="1" thickBot="1">
      <c r="A10" s="149"/>
      <c r="B10" s="149"/>
      <c r="C10" s="149"/>
      <c r="D10" s="149"/>
      <c r="E10" s="149"/>
      <c r="F10" s="149"/>
      <c r="G10" s="149"/>
      <c r="H10" s="149"/>
      <c r="I10" s="46" t="s">
        <v>43</v>
      </c>
      <c r="J10" s="46"/>
      <c r="K10" s="46"/>
      <c r="L10" s="46"/>
      <c r="M10" s="46"/>
      <c r="N10" s="46"/>
    </row>
    <row r="11" spans="1:14" ht="32.25" thickBot="1">
      <c r="A11" s="33" t="s">
        <v>1</v>
      </c>
      <c r="B11" s="224" t="s">
        <v>2</v>
      </c>
      <c r="C11" s="40" t="s">
        <v>1053</v>
      </c>
      <c r="D11" s="80"/>
      <c r="E11" s="80"/>
      <c r="F11" s="80"/>
      <c r="G11" s="80"/>
      <c r="H11" s="40" t="s">
        <v>595</v>
      </c>
      <c r="I11" s="40" t="s">
        <v>1036</v>
      </c>
    </row>
    <row r="12" spans="1:14" ht="50.25" customHeight="1" thickBot="1">
      <c r="A12" s="223" t="s">
        <v>219</v>
      </c>
      <c r="B12" s="222" t="s">
        <v>220</v>
      </c>
      <c r="C12" s="47">
        <v>28017.1</v>
      </c>
      <c r="D12" s="47">
        <v>0</v>
      </c>
      <c r="E12" s="47">
        <v>0</v>
      </c>
      <c r="F12" s="47">
        <v>0</v>
      </c>
      <c r="G12" s="213">
        <v>6</v>
      </c>
      <c r="H12" s="47">
        <v>4920.5</v>
      </c>
      <c r="I12" s="237">
        <f>H13/C13</f>
        <v>0.17562488623019529</v>
      </c>
    </row>
    <row r="13" spans="1:14" ht="50.25" customHeight="1" thickBot="1">
      <c r="A13" s="40" t="s">
        <v>221</v>
      </c>
      <c r="B13" s="221" t="s">
        <v>222</v>
      </c>
      <c r="C13" s="220">
        <f>C14+C18</f>
        <v>28017.099999999977</v>
      </c>
      <c r="D13" s="220">
        <f t="shared" ref="D13:H13" si="0">D14+D18</f>
        <v>0</v>
      </c>
      <c r="E13" s="220">
        <f t="shared" si="0"/>
        <v>0</v>
      </c>
      <c r="F13" s="220">
        <f t="shared" si="0"/>
        <v>0</v>
      </c>
      <c r="G13" s="220">
        <f t="shared" si="0"/>
        <v>3856</v>
      </c>
      <c r="H13" s="220">
        <f t="shared" si="0"/>
        <v>4920.5</v>
      </c>
      <c r="I13" s="237">
        <f t="shared" ref="I13:I20" si="1">H14/C14</f>
        <v>0.99893753704596089</v>
      </c>
    </row>
    <row r="14" spans="1:14" ht="57" customHeight="1" thickBot="1">
      <c r="A14" s="218" t="s">
        <v>223</v>
      </c>
      <c r="B14" s="219" t="s">
        <v>44</v>
      </c>
      <c r="C14" s="14">
        <f>P14-295916.2</f>
        <v>-295916.2</v>
      </c>
      <c r="D14" s="10"/>
      <c r="E14" s="10"/>
      <c r="F14" s="10"/>
      <c r="G14" s="10"/>
      <c r="H14" s="14">
        <v>-295601.8</v>
      </c>
      <c r="I14" s="237">
        <f t="shared" si="1"/>
        <v>0.99893753704596089</v>
      </c>
    </row>
    <row r="15" spans="1:14" ht="48" customHeight="1" thickBot="1">
      <c r="A15" s="218" t="s">
        <v>224</v>
      </c>
      <c r="B15" s="219" t="s">
        <v>225</v>
      </c>
      <c r="C15" s="14">
        <f>P15-295916.2</f>
        <v>-295916.2</v>
      </c>
      <c r="D15" s="10"/>
      <c r="E15" s="10"/>
      <c r="F15" s="10"/>
      <c r="G15" s="10"/>
      <c r="H15" s="14">
        <v>-295601.8</v>
      </c>
      <c r="I15" s="237">
        <f t="shared" si="1"/>
        <v>0.99893753704596089</v>
      </c>
    </row>
    <row r="16" spans="1:14" ht="51.75" customHeight="1" thickBot="1">
      <c r="A16" s="218" t="s">
        <v>226</v>
      </c>
      <c r="B16" s="217" t="s">
        <v>45</v>
      </c>
      <c r="C16" s="14">
        <f>P16-295916.2</f>
        <v>-295916.2</v>
      </c>
      <c r="D16" s="10"/>
      <c r="E16" s="10"/>
      <c r="F16" s="10"/>
      <c r="G16" s="10"/>
      <c r="H16" s="14">
        <v>-295601.8</v>
      </c>
      <c r="I16" s="237">
        <f t="shared" si="1"/>
        <v>0.99893753704596089</v>
      </c>
    </row>
    <row r="17" spans="1:9" ht="61.5" customHeight="1" thickBot="1">
      <c r="A17" s="218" t="s">
        <v>443</v>
      </c>
      <c r="B17" s="217" t="s">
        <v>444</v>
      </c>
      <c r="C17" s="14">
        <f>P17-295916.2</f>
        <v>-295916.2</v>
      </c>
      <c r="D17" s="10"/>
      <c r="E17" s="10"/>
      <c r="F17" s="10"/>
      <c r="G17" s="10"/>
      <c r="H17" s="14">
        <v>-295601.8</v>
      </c>
      <c r="I17" s="237">
        <f t="shared" si="1"/>
        <v>0.92772894913860349</v>
      </c>
    </row>
    <row r="18" spans="1:9" ht="48.75" customHeight="1" thickBot="1">
      <c r="A18" s="4" t="s">
        <v>227</v>
      </c>
      <c r="B18" s="216" t="s">
        <v>228</v>
      </c>
      <c r="C18" s="214">
        <v>323933.3</v>
      </c>
      <c r="D18" s="10"/>
      <c r="E18" s="10"/>
      <c r="F18" s="10"/>
      <c r="G18" s="10">
        <v>3856</v>
      </c>
      <c r="H18" s="14">
        <v>300522.3</v>
      </c>
      <c r="I18" s="237">
        <f t="shared" si="1"/>
        <v>0.92772894913860349</v>
      </c>
    </row>
    <row r="19" spans="1:9" ht="32.25" customHeight="1" thickBot="1">
      <c r="A19" s="4" t="s">
        <v>229</v>
      </c>
      <c r="B19" s="216" t="s">
        <v>230</v>
      </c>
      <c r="C19" s="214">
        <v>323933.3</v>
      </c>
      <c r="D19" s="10"/>
      <c r="E19" s="10"/>
      <c r="F19" s="10"/>
      <c r="G19" s="10">
        <v>3856</v>
      </c>
      <c r="H19" s="14">
        <v>300522.3</v>
      </c>
      <c r="I19" s="237">
        <f t="shared" si="1"/>
        <v>0.92772894913860349</v>
      </c>
    </row>
    <row r="20" spans="1:9" ht="34.5" customHeight="1" thickBot="1">
      <c r="A20" s="4" t="s">
        <v>231</v>
      </c>
      <c r="B20" s="215" t="s">
        <v>46</v>
      </c>
      <c r="C20" s="214">
        <v>323933.3</v>
      </c>
      <c r="D20" s="10"/>
      <c r="E20" s="10"/>
      <c r="F20" s="10"/>
      <c r="G20" s="10">
        <v>3856</v>
      </c>
      <c r="H20" s="14">
        <v>300522.3</v>
      </c>
      <c r="I20" s="237">
        <f t="shared" si="1"/>
        <v>0.92772894913860349</v>
      </c>
    </row>
    <row r="21" spans="1:9" ht="53.25" customHeight="1" thickBot="1">
      <c r="A21" s="4" t="s">
        <v>445</v>
      </c>
      <c r="B21" s="215" t="s">
        <v>446</v>
      </c>
      <c r="C21" s="214">
        <v>323933.3</v>
      </c>
      <c r="D21" s="10"/>
      <c r="E21" s="10"/>
      <c r="F21" s="10"/>
      <c r="G21" s="10">
        <v>3856</v>
      </c>
      <c r="H21" s="14">
        <v>300522.3</v>
      </c>
      <c r="I21" s="237">
        <f>H21/C21</f>
        <v>0.92772894913860349</v>
      </c>
    </row>
    <row r="22" spans="1:9" ht="15.75">
      <c r="A22" s="149"/>
    </row>
    <row r="23" spans="1:9" ht="15.75">
      <c r="A23" s="149"/>
    </row>
  </sheetData>
  <mergeCells count="7">
    <mergeCell ref="A8:I8"/>
    <mergeCell ref="A9:I9"/>
    <mergeCell ref="B4:I4"/>
    <mergeCell ref="A1:I1"/>
    <mergeCell ref="A2:I2"/>
    <mergeCell ref="A3:I3"/>
    <mergeCell ref="A7:I7"/>
  </mergeCells>
  <pageMargins left="0.7" right="0.7" top="0.75" bottom="0.75" header="0.3" footer="0.3"/>
  <pageSetup paperSize="9"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Лист1</vt:lpstr>
      <vt:lpstr>Лист2 </vt:lpstr>
      <vt:lpstr>Лист3 </vt:lpstr>
      <vt:lpstr>Лист4</vt:lpstr>
      <vt:lpstr>лист5</vt:lpstr>
      <vt:lpstr>лист6</vt:lpstr>
      <vt:lpstr>лист7</vt:lpstr>
      <vt:lpstr>Лист8</vt:lpstr>
      <vt:lpstr>Лист9 </vt:lpstr>
      <vt:lpstr>лист6!Заголовки_для_печати</vt:lpstr>
      <vt:lpstr>лист7!Заголовки_для_печати</vt:lpstr>
      <vt:lpstr>Лист8!Область_печати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ty</cp:lastModifiedBy>
  <cp:lastPrinted>2025-01-28T08:45:08Z</cp:lastPrinted>
  <dcterms:created xsi:type="dcterms:W3CDTF">2017-10-19T11:30:58Z</dcterms:created>
  <dcterms:modified xsi:type="dcterms:W3CDTF">2025-06-02T14:25:55Z</dcterms:modified>
</cp:coreProperties>
</file>